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960" activeTab="16"/>
  </bookViews>
  <sheets>
    <sheet name="Информация" sheetId="1" r:id="rId1"/>
    <sheet name="Сервер" sheetId="2" r:id="rId2"/>
    <sheet name="АРМ-1" sheetId="3" r:id="rId3"/>
    <sheet name="АРМ-2" sheetId="4" r:id="rId4"/>
    <sheet name="АРМ-3" sheetId="5" r:id="rId5"/>
    <sheet name="АРМ-4" sheetId="6" r:id="rId6"/>
    <sheet name="АРМ-5" sheetId="7" r:id="rId7"/>
    <sheet name="АРМ-6" sheetId="8" r:id="rId8"/>
    <sheet name="АРМ-7" sheetId="9" r:id="rId9"/>
    <sheet name="АРМ-8" sheetId="10" r:id="rId10"/>
    <sheet name="АРМ-9" sheetId="11" r:id="rId11"/>
    <sheet name="АРМ-10" sheetId="12" r:id="rId12"/>
    <sheet name="АРМ-11" sheetId="13" r:id="rId13"/>
    <sheet name="АРМ-12" sheetId="14" r:id="rId14"/>
    <sheet name="Итого" sheetId="15" r:id="rId15"/>
    <sheet name="Для спецификации" sheetId="16" r:id="rId16"/>
    <sheet name="Функции модулей" sheetId="17" r:id="rId17"/>
  </sheets>
  <definedNames/>
  <calcPr fullCalcOnLoad="1"/>
</workbook>
</file>

<file path=xl/sharedStrings.xml><?xml version="1.0" encoding="utf-8"?>
<sst xmlns="http://schemas.openxmlformats.org/spreadsheetml/2006/main" count="1680" uniqueCount="267">
  <si>
    <t>?</t>
  </si>
  <si>
    <t>Конфигурация системы разрабатывается для объекта:</t>
  </si>
  <si>
    <t>Ниже введи наименование объекта</t>
  </si>
  <si>
    <t>Подготовленный (или измененный) файл следует отправить по электронной почте группе программистов!</t>
  </si>
  <si>
    <t>Отправить письмо (Обязательно вложить текущий файл!)</t>
  </si>
  <si>
    <t>Планируется подключить компьютеры:</t>
  </si>
  <si>
    <t>Ниже введи обозначение компьютера</t>
  </si>
  <si>
    <t>Сервер СталтСВ</t>
  </si>
  <si>
    <t/>
  </si>
  <si>
    <t>АРМ-1</t>
  </si>
  <si>
    <t>АРМ-2</t>
  </si>
  <si>
    <t>АРМ3</t>
  </si>
  <si>
    <t>АРМ-4</t>
  </si>
  <si>
    <t>АРМ-5</t>
  </si>
  <si>
    <t>АРМ-6</t>
  </si>
  <si>
    <t>АРМ-7</t>
  </si>
  <si>
    <t>АРМ-8</t>
  </si>
  <si>
    <t>Номер договора:</t>
  </si>
  <si>
    <t>Модификация:</t>
  </si>
  <si>
    <t>Примечание:</t>
  </si>
  <si>
    <t>Согласовано с:</t>
  </si>
  <si>
    <t>Фамилия</t>
  </si>
  <si>
    <t>Телефон</t>
  </si>
  <si>
    <t>Дата</t>
  </si>
  <si>
    <t>Разработчик проекта</t>
  </si>
  <si>
    <t>ГИП проекта</t>
  </si>
  <si>
    <t>Менеджер проекта</t>
  </si>
  <si>
    <t>Группа программистов</t>
  </si>
  <si>
    <t>№</t>
  </si>
  <si>
    <t>Модули</t>
  </si>
  <si>
    <t>Сервер</t>
  </si>
  <si>
    <t>1.</t>
  </si>
  <si>
    <t>Драйвера оборудования</t>
  </si>
  <si>
    <t>1.1.</t>
  </si>
  <si>
    <t>Драйвер оборудования ESA-MESA</t>
  </si>
  <si>
    <t>1.2.</t>
  </si>
  <si>
    <t xml:space="preserve">Драйвер оборудования ESMIKKO 500 </t>
  </si>
  <si>
    <t>1.3.</t>
  </si>
  <si>
    <t>Драйвер оборудования ESMIKKO 600 (СКУД)</t>
  </si>
  <si>
    <t>1.4.</t>
  </si>
  <si>
    <t>Драйвер оборудования HHL</t>
  </si>
  <si>
    <t>1.5.</t>
  </si>
  <si>
    <t>Драйвер оборудования Pyramid</t>
  </si>
  <si>
    <t>1.6.</t>
  </si>
  <si>
    <t>Драйвер оборудования Посейдон</t>
  </si>
  <si>
    <t>1.7.</t>
  </si>
  <si>
    <t>Драйвер оборудования ESKEY</t>
  </si>
  <si>
    <t xml:space="preserve">1.8. </t>
  </si>
  <si>
    <t>Драйвер оборудования Посейдон - Н</t>
  </si>
  <si>
    <t>1.9.</t>
  </si>
  <si>
    <t>Драйвер оборудования Зевс</t>
  </si>
  <si>
    <t>1.10.</t>
  </si>
  <si>
    <t>Драйвер оборудования Synectics</t>
  </si>
  <si>
    <t>2.</t>
  </si>
  <si>
    <r>
      <t xml:space="preserve">Клиентское приложение "Администратор", </t>
    </r>
    <r>
      <rPr>
        <sz val="12"/>
        <rFont val="Times New Roman"/>
        <family val="1"/>
      </rPr>
      <t>в том числе:</t>
    </r>
  </si>
  <si>
    <t>2.1.</t>
  </si>
  <si>
    <t>Базовая часть</t>
  </si>
  <si>
    <t>2.2.</t>
  </si>
  <si>
    <t>Модуль конфигурирования механизма реакций</t>
  </si>
  <si>
    <t>3.</t>
  </si>
  <si>
    <r>
      <t xml:space="preserve">Клиентское приложение "Дежурный оператор", </t>
    </r>
    <r>
      <rPr>
        <sz val="12"/>
        <rFont val="Times New Roman"/>
        <family val="1"/>
      </rPr>
      <t>в том числе:</t>
    </r>
  </si>
  <si>
    <t>3.1.</t>
  </si>
  <si>
    <t xml:space="preserve">Базовая часть (без отчетов и графических планов) </t>
  </si>
  <si>
    <t>3.2.</t>
  </si>
  <si>
    <t>Модуль формирования отчетов</t>
  </si>
  <si>
    <t>3.3.</t>
  </si>
  <si>
    <t>Модуль работы с графическими планами</t>
  </si>
  <si>
    <t>3.4.</t>
  </si>
  <si>
    <t>Модуль редактирования графических планов</t>
  </si>
  <si>
    <t>4.</t>
  </si>
  <si>
    <r>
      <t>Клиентское приложение "Бюро пропусков",</t>
    </r>
    <r>
      <rPr>
        <sz val="12"/>
        <rFont val="Times New Roman"/>
        <family val="1"/>
      </rPr>
      <t xml:space="preserve"> в том числе:</t>
    </r>
  </si>
  <si>
    <t>4.1.</t>
  </si>
  <si>
    <t>4.2.</t>
  </si>
  <si>
    <t>Модуль работы с посетителями</t>
  </si>
  <si>
    <t>4.3.</t>
  </si>
  <si>
    <t>Модуль работы с фотографиями (фотостудия)</t>
  </si>
  <si>
    <t>5.</t>
  </si>
  <si>
    <r>
      <t xml:space="preserve">Клиентское приложение "Отдел кадров", </t>
    </r>
    <r>
      <rPr>
        <sz val="12"/>
        <rFont val="Times New Roman"/>
        <family val="1"/>
      </rPr>
      <t>в том числе:</t>
    </r>
  </si>
  <si>
    <t>5.1.</t>
  </si>
  <si>
    <t>5.2.</t>
  </si>
  <si>
    <t>5.3.</t>
  </si>
  <si>
    <t>Модуль учета рабочего времени</t>
  </si>
  <si>
    <t>6.</t>
  </si>
  <si>
    <t>Клиентское приложение "Фотоидентификация"</t>
  </si>
  <si>
    <t>7.</t>
  </si>
  <si>
    <t>Клиентское приложение «Редактор шаблонов пропусков"</t>
  </si>
  <si>
    <t>Microsoft Office (по желанию заказчика)</t>
  </si>
  <si>
    <t>Операционная система Windows</t>
  </si>
  <si>
    <t>9.1.</t>
  </si>
  <si>
    <t>9.2.</t>
  </si>
  <si>
    <t>9.3.</t>
  </si>
  <si>
    <t>Сервер БД Сталт</t>
  </si>
  <si>
    <t>11.</t>
  </si>
  <si>
    <t>Сервер Сталт СВ</t>
  </si>
  <si>
    <t>11.1.</t>
  </si>
  <si>
    <t>11.2.</t>
  </si>
  <si>
    <t>Подсистема пожарной безопасности</t>
  </si>
  <si>
    <t>11.3.</t>
  </si>
  <si>
    <t>Подсистема охранной сигнализации</t>
  </si>
  <si>
    <t>Подсистема контроля и управления доступом</t>
  </si>
  <si>
    <t>11.5.</t>
  </si>
  <si>
    <t>Подсистема охранного телевидения</t>
  </si>
  <si>
    <t>12.</t>
  </si>
  <si>
    <t>Клиентское приложение "Инсталятор"</t>
  </si>
  <si>
    <t>13.</t>
  </si>
  <si>
    <t>Модификация для объекта</t>
  </si>
  <si>
    <t>Назначение</t>
  </si>
  <si>
    <t>Драйвера оборудования:</t>
  </si>
  <si>
    <t>обеспечивает работу с оборудованием ESA-MESA</t>
  </si>
  <si>
    <t>на стр.Информация</t>
  </si>
  <si>
    <t>обеспечивает работу с оборудованием Esmikko 500</t>
  </si>
  <si>
    <t>обеспечивает работу с оборудованием Esmikko 600</t>
  </si>
  <si>
    <t>обеспечивает работу с оборудованием HHL</t>
  </si>
  <si>
    <t>обеспечивает работу с оборудованием Pyramid</t>
  </si>
  <si>
    <t>обеспечивает работу с оборудованием Посейдон</t>
  </si>
  <si>
    <t>обеспечивает работу с оборудованием ESKEY</t>
  </si>
  <si>
    <t>1.8.</t>
  </si>
  <si>
    <t>обеспечивает работу с оборудованием Посейдон-Н</t>
  </si>
  <si>
    <t>обеспечивает работу с оборудованием Зевс</t>
  </si>
  <si>
    <t>обеспечивает работу с оборудованием Synectics</t>
  </si>
  <si>
    <r>
      <t xml:space="preserve">Клиентское приложение "Администратор", </t>
    </r>
    <r>
      <rPr>
        <sz val="12"/>
        <color indexed="10"/>
        <rFont val="Times New Roman"/>
        <family val="1"/>
      </rPr>
      <t>в том числе: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</si>
  <si>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конфигурирование и отображение структуры, состава и параметров подсистем безопасности,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</si>
  <si>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определение подключения оборудования к последовательным портам компьютеров, 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</si>
  <si>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добавление и удаление компьютеров общей локальной сети для работы в системе, 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</si>
  <si>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добавление, удаление пользователей, редактирование их права, </t>
    </r>
  </si>
  <si>
    <r>
      <t>ü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определение структуры, состава, состояния программного обеспечения, его распределение по компьютерам,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</si>
  <si>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обновление и сохранение БД, 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</si>
  <si>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обращение к справочной системе в интерактивном режиме.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</si>
  <si>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определение связанных команд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</si>
  <si>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настройка работы таймеров</t>
    </r>
  </si>
  <si>
    <r>
      <t xml:space="preserve">Клиентское приложение "Дежурный оператор", </t>
    </r>
    <r>
      <rPr>
        <sz val="12"/>
        <color indexed="10"/>
        <rFont val="Times New Roman"/>
        <family val="1"/>
      </rPr>
      <t>в том числе: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</si>
  <si>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визуализация событий, выявленных техническими средствами подсистем,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</si>
  <si>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управление оборудованием подсистем, 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</si>
  <si>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регистрация действий оперативного дежурного персонала и служб технического обслуживания,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</si>
  <si>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экспорт списка событий в html-файл,</t>
    </r>
  </si>
  <si>
    <r>
      <t>ü</t>
    </r>
    <r>
      <rPr>
        <sz val="10"/>
        <rFont val="Arial Cyr"/>
        <family val="0"/>
      </rPr>
      <t>   </t>
    </r>
    <r>
      <rPr>
        <sz val="12"/>
        <rFont val="Times New Roman"/>
        <family val="1"/>
      </rPr>
      <t>звуковое сопровождение тревожных событий,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</si>
  <si>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отчетов за выбранный промежуток времени по разным критериям (события, устройства, номера карт…) с последующей возможностью их экспорта в файлы Excel или Internet Explorer,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</si>
  <si>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специальных отчетов (список находящихся на предприятии, проходы)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</si>
  <si>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отображение информации о состоянии устройств на графических планах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</si>
  <si>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управление устройствами с графического плана объекта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</si>
  <si>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возможность добавления нового плана из файла,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</si>
  <si>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возможность загрузки новых планов из XML файла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</si>
  <si>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смена подложки для плана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</si>
  <si>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добавление новых объектов для отображения на плане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</si>
  <si>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удаление объектов с плана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</si>
  <si>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изменение стандартных изображений для кадого объекта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</si>
  <si>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оформление пропусков для персонала,</t>
    </r>
  </si>
  <si>
    <r>
      <t>ü</t>
    </r>
    <r>
      <rPr>
        <sz val="12"/>
        <rFont val="Times New Roman"/>
        <family val="1"/>
      </rPr>
      <t>   </t>
    </r>
    <r>
      <rPr>
        <sz val="12"/>
        <rFont val="Times New Roman"/>
        <family val="1"/>
      </rPr>
      <t>определение/редактирование для персонада уровней доступа, времени действия пропуска,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</si>
  <si>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оформление пропусков для посетителей,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</si>
  <si>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определение/редактирование для посетителей уровней доступа, времени действия пропуска,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</si>
  <si>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отчетов о перемещениях списка выделенных посетителей,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</si>
  <si>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списка пропусков, которые на указанное время являются действующими,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</si>
  <si>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списка пропусков, которые за указанный период времени были зарегистрированы,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</si>
  <si>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списка пропусков, которые за указанный период были заблокированы,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</si>
  <si>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списка пропусков, которые за указанный период времени истек срок действия,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</si>
  <si>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формирование информации с полными данными о посетителе: ФИО, номер документа, ID, место работы и должность, номер выданного пропуска с указанием даты регистрации и срока действия.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</si>
  <si>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добавление шаблона для пропусков посетителей и сотрудников,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</si>
  <si>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добавление/редактирование фотографий посетителей и сотрудников.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</si>
  <si>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ввод и редактирование данных о структуре предприятия,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</si>
  <si>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ввод и редактирование данных о сотрудниках,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</si>
  <si>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ведение справочника должностей,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</si>
  <si>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экспорт основных данных из файлов Excel,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</si>
  <si>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добавление в карточку сотрудника его фотографии,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</si>
  <si>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изменение основных параметров (гамма, качество...) фотографий.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</si>
  <si>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учет рабочего времени, включая данные о переработках и нарушениях,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</si>
  <si>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формировнаие отчетов на подразделение  Явились/Не явились с указаннием интересующего времени,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</si>
  <si>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получение информации о перемещениях сотрудников в течение заданного промежутка времени,</t>
    </r>
  </si>
  <si>
    <r>
      <t>ü</t>
    </r>
    <r>
      <rPr>
        <sz val="7"/>
        <rFont val="Times New Roman"/>
        <family val="1"/>
      </rPr>
      <t>     </t>
    </r>
    <r>
      <rPr>
        <sz val="12"/>
        <rFont val="Times New Roman"/>
        <family val="1"/>
      </rPr>
      <t>формирвоание отчетов на отдельного сотрудника и на всех сотрудников одного структурного подразделения сразу.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</si>
  <si>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настройа отображаемой информации по дверям (турникетам), типам событий, событиям, 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</si>
  <si>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отображение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фотографий сотрудников, предъявивших карты при проходе через турникеты (двери),</t>
    </r>
  </si>
  <si>
    <r>
      <t xml:space="preserve">Клиентское приложение «Редактор шаблонов» </t>
    </r>
    <r>
      <rPr>
        <sz val="12"/>
        <color indexed="10"/>
        <rFont val="Times New Roman"/>
        <family val="1"/>
      </rPr>
      <t>(для пропусков)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</si>
  <si>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создание нового шаблона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</si>
  <si>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редактирвоание шаблона</t>
    </r>
  </si>
  <si>
    <t>8.</t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</si>
  <si>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обеспечение функционирвоания каждой подсистемы совместно с другими в любой комбинации.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</si>
  <si>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взаимодействие подсистем охраны объекта с персоналом службы безопасности</t>
    </r>
    <r>
      <rPr>
        <sz val="7"/>
        <rFont val="Times New Roman"/>
        <family val="1"/>
      </rPr>
      <t>.</t>
    </r>
  </si>
  <si>
    <r>
      <t>ü</t>
    </r>
    <r>
      <rPr>
        <sz val="12"/>
        <rFont val="Times New Roman"/>
        <family val="1"/>
      </rPr>
      <t xml:space="preserve">   контроль состояния и управление оборудованием пожарной сигнализации, пожарной автоматики и автоматического пожаротушения.</t>
    </r>
  </si>
  <si>
    <r>
      <t>ü</t>
    </r>
    <r>
      <rPr>
        <sz val="12"/>
        <rFont val="Times New Roman"/>
        <family val="1"/>
      </rPr>
      <t xml:space="preserve">   контроль состояния и управление оборудованием охранной сигнализации.</t>
    </r>
  </si>
  <si>
    <t>9.4.</t>
  </si>
  <si>
    <r>
      <t>ü</t>
    </r>
    <r>
      <rPr>
        <sz val="12"/>
        <rFont val="Times New Roman"/>
        <family val="1"/>
      </rPr>
      <t xml:space="preserve">   контроль состояния и управление оборудованием системы контроля доступа.</t>
    </r>
  </si>
  <si>
    <t>9.5.</t>
  </si>
  <si>
    <r>
      <t>ü</t>
    </r>
    <r>
      <rPr>
        <sz val="12"/>
        <rFont val="Times New Roman"/>
        <family val="1"/>
      </rPr>
      <t xml:space="preserve">   контроль состояния и управление оборудованием охранного телевидения.</t>
    </r>
  </si>
  <si>
    <t>10.</t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</si>
  <si>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позволяет установить все компоненты ПО Сталт СВ.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</si>
  <si>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позволяет производить удаленную установку на все рабочие компьютеры системы.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</si>
  <si>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восстановление БД в случае необходимости</t>
    </r>
  </si>
  <si>
    <t>Модификация</t>
  </si>
  <si>
    <t>Изменения, внесенные в программное обеспечение СталтСВ специально для объектов.</t>
  </si>
  <si>
    <t>Итого</t>
  </si>
  <si>
    <t>Количество клиентских лицензий определяется по числу рабочих мест (на которых будет использоваться эта ОС).</t>
  </si>
  <si>
    <t>Покупается по числу рабочих мест в системе.</t>
  </si>
  <si>
    <t>АРМ-9</t>
  </si>
  <si>
    <t>АРМ-11</t>
  </si>
  <si>
    <t>АРМ-10</t>
  </si>
  <si>
    <t>АРМ-12</t>
  </si>
  <si>
    <t>1.11.</t>
  </si>
  <si>
    <t>Драйвер оборудования Discovery</t>
  </si>
  <si>
    <t>4.4.</t>
  </si>
  <si>
    <t>Модуль ввода отсканированных данных</t>
  </si>
  <si>
    <t>5.4.</t>
  </si>
  <si>
    <t>6.1.</t>
  </si>
  <si>
    <t>Модуль контроля перемещения спец.лиц</t>
  </si>
  <si>
    <t>Windows 7 Professional</t>
  </si>
  <si>
    <t>Windows Server 2008</t>
  </si>
  <si>
    <t>Microsoft SQL Server 2008, Standard Edition</t>
  </si>
  <si>
    <t>Microsoft SQL Server 2008 Express (бесплатная)</t>
  </si>
  <si>
    <t>Клиентское приложение "Монитор"</t>
  </si>
  <si>
    <t>8.1.</t>
  </si>
  <si>
    <t>Число канало видео</t>
  </si>
  <si>
    <t>11.6.</t>
  </si>
  <si>
    <t>Клиентская лицензия Microsoft SQL Server 2008 для каждого рабочего места</t>
  </si>
  <si>
    <t>1.12.</t>
  </si>
  <si>
    <t>Драйвер для настольного считывателя Z2</t>
  </si>
  <si>
    <t>9.</t>
  </si>
  <si>
    <t>Клиентское приложение "Система временных пропусков"</t>
  </si>
  <si>
    <t>12.1.</t>
  </si>
  <si>
    <t>12.2.</t>
  </si>
  <si>
    <t>12.3.</t>
  </si>
  <si>
    <t>12.4.</t>
  </si>
  <si>
    <t>12.5.</t>
  </si>
  <si>
    <t>12.6.</t>
  </si>
  <si>
    <t>13.1.</t>
  </si>
  <si>
    <t>13.2.</t>
  </si>
  <si>
    <t>13.3.</t>
  </si>
  <si>
    <t>13.4.</t>
  </si>
  <si>
    <t>13.5.</t>
  </si>
  <si>
    <t>Сервер БД Сталт (выбирете один из предложенных):</t>
  </si>
  <si>
    <r>
      <t xml:space="preserve">Клиентское приложение "Фотоидентификация", </t>
    </r>
    <r>
      <rPr>
        <sz val="12"/>
        <rFont val="Times New Roman"/>
        <family val="1"/>
      </rPr>
      <t>в том числе:</t>
    </r>
  </si>
  <si>
    <t>6.2.</t>
  </si>
  <si>
    <t>Клиентская лицензия Microsoft Windows Server 2008для каждого рабочего места</t>
  </si>
  <si>
    <t>АРМ-3</t>
  </si>
  <si>
    <t>Операционная система Windows:</t>
  </si>
  <si>
    <t>АРМ7</t>
  </si>
  <si>
    <t>Сервер базы данных Сталт СВ:</t>
  </si>
  <si>
    <t>Сервер Сталт СВ:</t>
  </si>
  <si>
    <t>обеспечивает работу с оборудованием Discovery</t>
  </si>
  <si>
    <t>обеспечивает работу с настольным считывателем Z2</t>
  </si>
  <si>
    <r>
      <t>ü</t>
    </r>
    <r>
      <rPr>
        <sz val="7"/>
        <rFont val="Times New Roman"/>
        <family val="1"/>
      </rPr>
      <t>     </t>
    </r>
    <r>
      <rPr>
        <sz val="12"/>
        <rFont val="Times New Roman"/>
        <family val="1"/>
      </rPr>
      <t xml:space="preserve"> ввод распознанных данных с отсканированных документов (с помошью программы ABBYY).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</si>
  <si>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оповещение о проходе лиц, внесенных в контрольный список</t>
    </r>
  </si>
  <si>
    <r>
      <t>Если в системе больше 5 компьютеров, надо заказывать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Microsoft SQL Server 2008 Standard Edition </t>
    </r>
    <r>
      <rPr>
        <sz val="12"/>
        <rFont val="Times New Roman"/>
        <family val="1"/>
      </rPr>
      <t xml:space="preserve">с числом клиентских лицензий, равным числу компьютеров системы. </t>
    </r>
  </si>
  <si>
    <t xml:space="preserve">Если число компьютеров системы - до 5 и число КП «Дежурный оператор» не больше двух, то можно ограничиться бесплатной версией Microsoft SQL Server Express 2008 </t>
  </si>
  <si>
    <t>Операционная система для сервера (рекомендуется для систем с числом АРМ&gt;5)</t>
  </si>
  <si>
    <t>просмотр видео с возможностью гибкого распределения видеоинформации по ряду пользователей</t>
  </si>
  <si>
    <t>журнал системных событий</t>
  </si>
  <si>
    <t>управление записью</t>
  </si>
  <si>
    <t>средства для быстрого поиска необходимых фрагментов видеоизображений</t>
  </si>
  <si>
    <t>управления поворотными камерами</t>
  </si>
  <si>
    <t>Указывается какое число камер будет просматриваться в целом в системе</t>
  </si>
  <si>
    <t xml:space="preserve">Клиентское приложение «Монитор» </t>
  </si>
  <si>
    <t xml:space="preserve">Клиентское приложение «Система временных пропусков» </t>
  </si>
  <si>
    <t>ввод и редактирование данных о посетителях объекта в электронном виде</t>
  </si>
  <si>
    <t>согласование заявок в электронном виде</t>
  </si>
  <si>
    <t xml:space="preserve"> оформление и выдачу пропусков</t>
  </si>
  <si>
    <t>оформление заявок на временные пропуска для посетителей, также в электронном виде</t>
  </si>
  <si>
    <t>передача информации о выданных пропусках в СКУД</t>
  </si>
  <si>
    <t>Подсистема телевидения</t>
  </si>
  <si>
    <t>1.13.</t>
  </si>
  <si>
    <t>Драйвер распознавания автономеров AvtoNomer</t>
  </si>
  <si>
    <t>организует работу с платой видеозахвата для распознавания автономеров</t>
  </si>
  <si>
    <t>6.3.</t>
  </si>
  <si>
    <t>Модуль работы с атомобилями (автоидентификация)</t>
  </si>
  <si>
    <t xml:space="preserve">Windows 7 </t>
  </si>
  <si>
    <t>Windows 7</t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</si>
  <si>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ввод данных об автомобилях сотрдуников</t>
    </r>
  </si>
  <si>
    <r>
      <t>ü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визуальное отображение фото авто из БД, отображение фотографии номера подъехавшей машины и сигнализация о разрешении или запрете доступа</t>
    </r>
  </si>
  <si>
    <t>Модуль экспорта (с подключением к нашей БД)</t>
  </si>
  <si>
    <r>
      <t>ü</t>
    </r>
    <r>
      <rPr>
        <sz val="7"/>
        <rFont val="Times New Roman"/>
        <family val="1"/>
      </rPr>
      <t>     </t>
    </r>
    <r>
      <rPr>
        <sz val="12"/>
        <rFont val="Times New Roman"/>
        <family val="1"/>
      </rPr>
      <t xml:space="preserve"> ввод распознанных данных с отсканированных документов (с помощью программы ABBYY).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</si>
</sst>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2">
    <font>
      <sz val="10"/>
      <name val="Arial Cyr"/>
      <family val="0"/>
    </font>
    <font>
      <sz val="10"/>
      <color indexed="10"/>
      <name val="Arial Cyr"/>
      <family val="0"/>
    </font>
    <font>
      <b/>
      <u val="single"/>
      <sz val="15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48"/>
      <name val="Arial Cyr"/>
      <family val="0"/>
    </font>
    <font>
      <i/>
      <sz val="9"/>
      <color indexed="48"/>
      <name val="Arial Cyr"/>
      <family val="0"/>
    </font>
    <font>
      <sz val="10"/>
      <color indexed="12"/>
      <name val="Arial Cyr"/>
      <family val="0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b/>
      <sz val="10"/>
      <color indexed="4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u val="single"/>
      <sz val="15"/>
      <color indexed="12"/>
      <name val="Arial Cyr"/>
      <family val="0"/>
    </font>
    <font>
      <sz val="15"/>
      <name val="Arial Cyr"/>
      <family val="0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Wingdings"/>
      <family val="0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42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4" borderId="10" xfId="42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 vertical="center"/>
      <protection hidden="1"/>
    </xf>
    <xf numFmtId="0" fontId="3" fillId="0" borderId="0" xfId="42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16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49" fontId="11" fillId="4" borderId="10" xfId="0" applyNumberFormat="1" applyFont="1" applyFill="1" applyBorder="1" applyAlignment="1" applyProtection="1">
      <alignment vertical="center" wrapText="1"/>
      <protection hidden="1"/>
    </xf>
    <xf numFmtId="1" fontId="14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42" applyFon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left" vertical="center"/>
      <protection hidden="1"/>
    </xf>
    <xf numFmtId="0" fontId="11" fillId="4" borderId="10" xfId="0" applyFont="1" applyFill="1" applyBorder="1" applyAlignment="1" applyProtection="1">
      <alignment vertical="center" wrapText="1"/>
      <protection hidden="1"/>
    </xf>
    <xf numFmtId="16" fontId="10" fillId="0" borderId="0" xfId="0" applyNumberFormat="1" applyFont="1" applyBorder="1" applyAlignment="1" applyProtection="1">
      <alignment horizontal="center" vertical="center" wrapText="1"/>
      <protection hidden="1"/>
    </xf>
    <xf numFmtId="16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1" fontId="10" fillId="4" borderId="16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justify" wrapText="1"/>
    </xf>
    <xf numFmtId="0" fontId="14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justify" wrapText="1"/>
    </xf>
    <xf numFmtId="0" fontId="20" fillId="0" borderId="17" xfId="0" applyFont="1" applyBorder="1" applyAlignment="1">
      <alignment horizontal="justify" wrapText="1"/>
    </xf>
    <xf numFmtId="0" fontId="20" fillId="0" borderId="15" xfId="0" applyFont="1" applyBorder="1" applyAlignment="1">
      <alignment horizontal="justify"/>
    </xf>
    <xf numFmtId="0" fontId="20" fillId="0" borderId="16" xfId="0" applyFont="1" applyBorder="1" applyAlignment="1">
      <alignment horizontal="justify"/>
    </xf>
    <xf numFmtId="0" fontId="20" fillId="0" borderId="19" xfId="0" applyFont="1" applyBorder="1" applyAlignment="1">
      <alignment horizontal="justify"/>
    </xf>
    <xf numFmtId="0" fontId="20" fillId="0" borderId="19" xfId="0" applyFont="1" applyBorder="1" applyAlignment="1">
      <alignment horizontal="justify" wrapText="1"/>
    </xf>
    <xf numFmtId="0" fontId="20" fillId="0" borderId="15" xfId="0" applyFont="1" applyBorder="1" applyAlignment="1">
      <alignment horizontal="left"/>
    </xf>
    <xf numFmtId="0" fontId="10" fillId="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/>
    </xf>
    <xf numFmtId="0" fontId="10" fillId="4" borderId="2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horizontal="left"/>
    </xf>
    <xf numFmtId="0" fontId="10" fillId="4" borderId="11" xfId="0" applyFont="1" applyFill="1" applyBorder="1" applyAlignment="1">
      <alignment horizontal="left" vertical="center" wrapText="1" indent="1"/>
    </xf>
    <xf numFmtId="0" fontId="20" fillId="0" borderId="17" xfId="0" applyFont="1" applyBorder="1" applyAlignment="1">
      <alignment horizontal="justify"/>
    </xf>
    <xf numFmtId="0" fontId="20" fillId="0" borderId="21" xfId="0" applyFont="1" applyBorder="1" applyAlignment="1">
      <alignment horizontal="justify"/>
    </xf>
    <xf numFmtId="0" fontId="20" fillId="0" borderId="22" xfId="0" applyFont="1" applyBorder="1" applyAlignment="1">
      <alignment horizontal="justify"/>
    </xf>
    <xf numFmtId="0" fontId="20" fillId="0" borderId="22" xfId="0" applyFont="1" applyBorder="1" applyAlignment="1">
      <alignment horizontal="justify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10" fillId="4" borderId="18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/>
      <protection/>
    </xf>
    <xf numFmtId="0" fontId="20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42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26" fillId="4" borderId="10" xfId="0" applyFont="1" applyFill="1" applyBorder="1" applyAlignment="1" applyProtection="1">
      <alignment horizontal="center" vertical="center" textRotation="90" wrapText="1"/>
      <protection hidden="1"/>
    </xf>
    <xf numFmtId="1" fontId="0" fillId="0" borderId="10" xfId="0" applyNumberFormat="1" applyBorder="1" applyAlignment="1" applyProtection="1">
      <alignment horizontal="center" vertical="center" wrapText="1"/>
      <protection hidden="1"/>
    </xf>
    <xf numFmtId="0" fontId="26" fillId="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7" fillId="4" borderId="10" xfId="0" applyFont="1" applyFill="1" applyBorder="1" applyAlignment="1" applyProtection="1">
      <alignment horizontal="left" vertical="center" wrapText="1"/>
      <protection hidden="1"/>
    </xf>
    <xf numFmtId="0" fontId="23" fillId="4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wrapText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14" fontId="4" fillId="32" borderId="10" xfId="0" applyNumberFormat="1" applyFont="1" applyFill="1" applyBorder="1" applyAlignment="1" applyProtection="1">
      <alignment horizontal="center" vertical="center" wrapText="1"/>
      <protection/>
    </xf>
    <xf numFmtId="1" fontId="10" fillId="4" borderId="18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16" xfId="0" applyFont="1" applyFill="1" applyBorder="1" applyAlignment="1" applyProtection="1">
      <alignment horizontal="left" vertical="center" wrapText="1"/>
      <protection hidden="1"/>
    </xf>
    <xf numFmtId="0" fontId="23" fillId="0" borderId="17" xfId="0" applyFont="1" applyFill="1" applyBorder="1" applyAlignment="1" applyProtection="1">
      <alignment horizontal="left" vertical="center" wrapText="1"/>
      <protection hidden="1"/>
    </xf>
    <xf numFmtId="0" fontId="10" fillId="4" borderId="29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justify" wrapText="1"/>
    </xf>
    <xf numFmtId="0" fontId="14" fillId="0" borderId="30" xfId="0" applyFont="1" applyBorder="1" applyAlignment="1">
      <alignment horizontal="justify" wrapText="1"/>
    </xf>
    <xf numFmtId="0" fontId="14" fillId="0" borderId="22" xfId="0" applyFont="1" applyBorder="1" applyAlignment="1">
      <alignment horizontal="justify" wrapText="1"/>
    </xf>
    <xf numFmtId="0" fontId="14" fillId="0" borderId="25" xfId="0" applyFont="1" applyBorder="1" applyAlignment="1">
      <alignment horizontal="justify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justify" wrapText="1"/>
    </xf>
    <xf numFmtId="0" fontId="14" fillId="0" borderId="16" xfId="0" applyFont="1" applyBorder="1" applyAlignment="1">
      <alignment horizontal="justify" wrapText="1"/>
    </xf>
    <xf numFmtId="0" fontId="14" fillId="0" borderId="17" xfId="0" applyFont="1" applyBorder="1" applyAlignment="1">
      <alignment horizontal="justify" wrapText="1"/>
    </xf>
    <xf numFmtId="0" fontId="0" fillId="0" borderId="18" xfId="0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1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10" xfId="42" applyFont="1" applyBorder="1" applyAlignment="1" applyProtection="1">
      <alignment horizontal="center" vertical="center"/>
      <protection hidden="1"/>
    </xf>
    <xf numFmtId="0" fontId="16" fillId="0" borderId="10" xfId="42" applyFont="1" applyBorder="1" applyAlignment="1" applyProtection="1">
      <alignment vertical="center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6" fillId="0" borderId="34" xfId="42" applyFont="1" applyBorder="1" applyAlignment="1" applyProtection="1">
      <alignment vertical="center"/>
      <protection hidden="1"/>
    </xf>
    <xf numFmtId="0" fontId="0" fillId="8" borderId="10" xfId="0" applyFont="1" applyFill="1" applyBorder="1" applyAlignment="1" applyProtection="1">
      <alignment horizontal="center" vertical="center"/>
      <protection hidden="1"/>
    </xf>
    <xf numFmtId="1" fontId="14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10" xfId="0" applyFont="1" applyFill="1" applyBorder="1" applyAlignment="1" applyProtection="1">
      <alignment horizontal="center" vertical="center" wrapText="1"/>
      <protection hidden="1"/>
    </xf>
    <xf numFmtId="0" fontId="4" fillId="4" borderId="34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16" fillId="0" borderId="10" xfId="42" applyFont="1" applyBorder="1" applyAlignment="1" applyProtection="1">
      <alignment horizontal="center" vertical="center"/>
      <protection hidden="1"/>
    </xf>
    <xf numFmtId="0" fontId="16" fillId="0" borderId="34" xfId="42" applyFont="1" applyBorder="1" applyAlignment="1" applyProtection="1">
      <alignment horizontal="center" vertical="center"/>
      <protection hidden="1"/>
    </xf>
    <xf numFmtId="0" fontId="16" fillId="0" borderId="35" xfId="42" applyFont="1" applyBorder="1" applyAlignment="1" applyProtection="1">
      <alignment horizontal="center" vertical="center"/>
      <protection hidden="1"/>
    </xf>
    <xf numFmtId="0" fontId="3" fillId="0" borderId="32" xfId="42" applyBorder="1" applyAlignment="1" applyProtection="1">
      <alignment horizontal="center" vertical="center"/>
      <protection/>
    </xf>
    <xf numFmtId="0" fontId="19" fillId="32" borderId="29" xfId="0" applyFont="1" applyFill="1" applyBorder="1" applyAlignment="1">
      <alignment horizontal="left" vertical="center" wrapText="1" indent="2"/>
    </xf>
    <xf numFmtId="0" fontId="19" fillId="32" borderId="36" xfId="0" applyFont="1" applyFill="1" applyBorder="1" applyAlignment="1">
      <alignment horizontal="left" vertical="center" wrapText="1" indent="2"/>
    </xf>
    <xf numFmtId="0" fontId="3" fillId="0" borderId="0" xfId="42" applyBorder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9" fillId="32" borderId="37" xfId="0" applyFont="1" applyFill="1" applyBorder="1" applyAlignment="1">
      <alignment horizontal="left" vertical="center" wrapText="1" indent="2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9" fillId="32" borderId="38" xfId="0" applyFont="1" applyFill="1" applyBorder="1" applyAlignment="1">
      <alignment horizontal="left" vertical="center" wrapText="1" indent="2"/>
    </xf>
    <xf numFmtId="0" fontId="19" fillId="32" borderId="31" xfId="0" applyFont="1" applyFill="1" applyBorder="1" applyAlignment="1">
      <alignment horizontal="left" vertical="center" wrapText="1" indent="2"/>
    </xf>
    <xf numFmtId="0" fontId="19" fillId="32" borderId="39" xfId="0" applyFont="1" applyFill="1" applyBorder="1" applyAlignment="1">
      <alignment horizontal="left" vertical="center" wrapText="1" indent="2"/>
    </xf>
    <xf numFmtId="0" fontId="14" fillId="0" borderId="37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9" fillId="32" borderId="33" xfId="0" applyFont="1" applyFill="1" applyBorder="1" applyAlignment="1">
      <alignment horizontal="left" vertical="center" wrapText="1" indent="2"/>
    </xf>
    <xf numFmtId="0" fontId="19" fillId="32" borderId="40" xfId="0" applyFont="1" applyFill="1" applyBorder="1" applyAlignment="1">
      <alignment horizontal="left" vertical="center" wrapText="1" indent="2"/>
    </xf>
    <xf numFmtId="0" fontId="14" fillId="0" borderId="20" xfId="0" applyFont="1" applyBorder="1" applyAlignment="1">
      <alignment horizontal="left" vertical="center" wrapText="1"/>
    </xf>
    <xf numFmtId="16" fontId="10" fillId="4" borderId="28" xfId="0" applyNumberFormat="1" applyFont="1" applyFill="1" applyBorder="1" applyAlignment="1">
      <alignment horizontal="center" vertical="center" wrapText="1"/>
    </xf>
    <xf numFmtId="16" fontId="10" fillId="4" borderId="18" xfId="0" applyNumberFormat="1" applyFont="1" applyFill="1" applyBorder="1" applyAlignment="1">
      <alignment horizontal="center" vertical="center" wrapText="1"/>
    </xf>
    <xf numFmtId="16" fontId="10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baranova@stalt.ru?subject=&#1050;&#1086;&#1085;&#1092;&#1080;&#1075;&#1091;&#1088;&#1072;&#1094;&#1080;&#1103;%20&#1076;&#1083;&#1103;%20&#1085;&#1086;&#1074;&#1086;&#1075;&#1086;%20&#1086;&#1073;&#1098;&#1077;&#1082;&#1090;&#1072;!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9.125" style="1" customWidth="1"/>
    <col min="2" max="2" width="23.875" style="1" customWidth="1"/>
    <col min="3" max="5" width="15.375" style="2" customWidth="1"/>
    <col min="6" max="6" width="67.25390625" style="4" customWidth="1"/>
    <col min="7" max="7" width="7.625" style="6" customWidth="1"/>
    <col min="8" max="12" width="7.25390625" style="6" customWidth="1"/>
    <col min="13" max="13" width="8.375" style="6" customWidth="1"/>
    <col min="14" max="14" width="9.125" style="6" customWidth="1"/>
    <col min="15" max="16384" width="9.125" style="1" customWidth="1"/>
  </cols>
  <sheetData>
    <row r="1" spans="4:7" ht="19.5">
      <c r="D1" s="3"/>
      <c r="G1" s="5" t="s">
        <v>0</v>
      </c>
    </row>
    <row r="2" spans="2:6" ht="36">
      <c r="B2" s="151" t="s">
        <v>1</v>
      </c>
      <c r="C2" s="7" t="s">
        <v>2</v>
      </c>
      <c r="D2" s="8"/>
      <c r="E2" s="8"/>
      <c r="F2" s="9" t="s">
        <v>3</v>
      </c>
    </row>
    <row r="3" spans="2:6" ht="12.75">
      <c r="B3" s="152"/>
      <c r="C3" s="10"/>
      <c r="D3" s="11"/>
      <c r="E3" s="11"/>
      <c r="F3" s="12" t="s">
        <v>4</v>
      </c>
    </row>
    <row r="4" spans="2:5" ht="12.75">
      <c r="B4" s="13"/>
      <c r="C4" s="14"/>
      <c r="D4" s="15"/>
      <c r="E4" s="15"/>
    </row>
    <row r="5" spans="2:5" ht="36">
      <c r="B5" s="16" t="s">
        <v>5</v>
      </c>
      <c r="C5" s="7" t="s">
        <v>6</v>
      </c>
      <c r="D5" s="8"/>
      <c r="E5" s="8"/>
    </row>
    <row r="6" spans="1:6" ht="12.75">
      <c r="A6" s="17"/>
      <c r="B6" s="18" t="s">
        <v>7</v>
      </c>
      <c r="C6" s="19"/>
      <c r="D6" s="20"/>
      <c r="E6" s="20"/>
      <c r="F6" s="21" t="s">
        <v>8</v>
      </c>
    </row>
    <row r="7" spans="1:6" ht="12.75">
      <c r="A7" s="17"/>
      <c r="B7" s="18" t="s">
        <v>9</v>
      </c>
      <c r="C7" s="19"/>
      <c r="D7" s="20"/>
      <c r="E7" s="20"/>
      <c r="F7" s="21" t="s">
        <v>8</v>
      </c>
    </row>
    <row r="8" spans="1:6" ht="12.75">
      <c r="A8" s="17"/>
      <c r="B8" s="18" t="s">
        <v>10</v>
      </c>
      <c r="C8" s="19"/>
      <c r="D8" s="20"/>
      <c r="E8" s="20"/>
      <c r="F8" s="21" t="s">
        <v>8</v>
      </c>
    </row>
    <row r="9" spans="1:6" ht="12.75">
      <c r="A9" s="17"/>
      <c r="B9" s="18" t="s">
        <v>11</v>
      </c>
      <c r="C9" s="19"/>
      <c r="D9" s="20"/>
      <c r="E9" s="20"/>
      <c r="F9" s="21" t="s">
        <v>8</v>
      </c>
    </row>
    <row r="10" spans="1:6" ht="12.75">
      <c r="A10" s="17"/>
      <c r="B10" s="18" t="s">
        <v>12</v>
      </c>
      <c r="C10" s="19"/>
      <c r="D10" s="20"/>
      <c r="E10" s="20"/>
      <c r="F10" s="21" t="s">
        <v>8</v>
      </c>
    </row>
    <row r="11" spans="1:6" ht="12.75">
      <c r="A11" s="17"/>
      <c r="B11" s="18" t="s">
        <v>13</v>
      </c>
      <c r="C11" s="19"/>
      <c r="D11" s="20"/>
      <c r="E11" s="20"/>
      <c r="F11" s="21" t="s">
        <v>8</v>
      </c>
    </row>
    <row r="12" spans="1:6" ht="12.75">
      <c r="A12" s="17"/>
      <c r="B12" s="18" t="s">
        <v>14</v>
      </c>
      <c r="C12" s="19"/>
      <c r="D12" s="20"/>
      <c r="E12" s="20"/>
      <c r="F12" s="21" t="s">
        <v>8</v>
      </c>
    </row>
    <row r="13" spans="1:6" ht="12.75">
      <c r="A13" s="17"/>
      <c r="B13" s="18" t="s">
        <v>15</v>
      </c>
      <c r="C13" s="19"/>
      <c r="D13" s="20"/>
      <c r="E13" s="20"/>
      <c r="F13" s="21" t="s">
        <v>8</v>
      </c>
    </row>
    <row r="14" spans="1:6" ht="12" customHeight="1">
      <c r="A14" s="17"/>
      <c r="B14" s="18" t="s">
        <v>16</v>
      </c>
      <c r="C14" s="19"/>
      <c r="D14" s="20"/>
      <c r="E14" s="20"/>
      <c r="F14" s="21" t="s">
        <v>8</v>
      </c>
    </row>
    <row r="15" spans="1:6" ht="12" customHeight="1">
      <c r="A15" s="17"/>
      <c r="B15" s="18" t="s">
        <v>191</v>
      </c>
      <c r="C15" s="19"/>
      <c r="D15" s="20"/>
      <c r="E15" s="20"/>
      <c r="F15" s="21"/>
    </row>
    <row r="16" spans="1:6" ht="12" customHeight="1">
      <c r="A16" s="17"/>
      <c r="B16" s="18" t="s">
        <v>193</v>
      </c>
      <c r="C16" s="19"/>
      <c r="D16" s="20"/>
      <c r="E16" s="20"/>
      <c r="F16" s="21"/>
    </row>
    <row r="17" spans="1:6" ht="12" customHeight="1">
      <c r="A17" s="17"/>
      <c r="B17" s="18" t="s">
        <v>192</v>
      </c>
      <c r="C17" s="19"/>
      <c r="D17" s="20"/>
      <c r="E17" s="20"/>
      <c r="F17" s="21"/>
    </row>
    <row r="18" spans="1:6" ht="12" customHeight="1">
      <c r="A18" s="17"/>
      <c r="B18" s="18" t="s">
        <v>194</v>
      </c>
      <c r="C18" s="19"/>
      <c r="D18" s="20"/>
      <c r="E18" s="20"/>
      <c r="F18" s="21"/>
    </row>
    <row r="19" spans="1:5" ht="13.5" customHeight="1">
      <c r="A19" s="17"/>
      <c r="B19" s="22"/>
      <c r="C19" s="20"/>
      <c r="D19" s="20"/>
      <c r="E19" s="20"/>
    </row>
    <row r="20" spans="1:5" ht="12" customHeight="1">
      <c r="A20" s="17"/>
      <c r="B20" s="23" t="s">
        <v>17</v>
      </c>
      <c r="C20" s="24"/>
      <c r="D20" s="25"/>
      <c r="E20" s="25"/>
    </row>
    <row r="21" spans="1:5" ht="12" customHeight="1">
      <c r="A21" s="17"/>
      <c r="B21" s="26"/>
      <c r="D21" s="25"/>
      <c r="E21" s="25"/>
    </row>
    <row r="22" spans="1:4" ht="12" customHeight="1">
      <c r="A22" s="17"/>
      <c r="B22" s="23" t="s">
        <v>18</v>
      </c>
      <c r="C22" s="27"/>
      <c r="D22" s="28"/>
    </row>
    <row r="23" spans="1:5" ht="12" customHeight="1">
      <c r="A23" s="17"/>
      <c r="B23" s="153" t="s">
        <v>19</v>
      </c>
      <c r="C23" s="27"/>
      <c r="D23" s="28"/>
      <c r="E23" s="28"/>
    </row>
    <row r="24" spans="1:5" ht="12" customHeight="1">
      <c r="A24" s="17"/>
      <c r="B24" s="154"/>
      <c r="C24" s="27"/>
      <c r="D24" s="28"/>
      <c r="E24" s="28"/>
    </row>
    <row r="25" spans="1:5" ht="12" customHeight="1">
      <c r="A25" s="17"/>
      <c r="B25" s="26"/>
      <c r="C25" s="25"/>
      <c r="D25" s="25"/>
      <c r="E25" s="25"/>
    </row>
    <row r="26" spans="1:5" ht="12" customHeight="1">
      <c r="A26" s="17"/>
      <c r="B26" s="29" t="s">
        <v>20</v>
      </c>
      <c r="C26" s="29" t="s">
        <v>21</v>
      </c>
      <c r="D26" s="29" t="s">
        <v>22</v>
      </c>
      <c r="E26" s="29" t="s">
        <v>23</v>
      </c>
    </row>
    <row r="27" spans="1:5" ht="12" customHeight="1">
      <c r="A27" s="17"/>
      <c r="B27" s="30" t="s">
        <v>24</v>
      </c>
      <c r="C27" s="31"/>
      <c r="D27" s="31"/>
      <c r="E27" s="32"/>
    </row>
    <row r="28" spans="1:5" ht="12" customHeight="1">
      <c r="A28" s="17"/>
      <c r="B28" s="30" t="s">
        <v>25</v>
      </c>
      <c r="C28" s="33"/>
      <c r="D28" s="31"/>
      <c r="E28" s="32"/>
    </row>
    <row r="29" spans="1:5" ht="12" customHeight="1">
      <c r="A29" s="17"/>
      <c r="B29" s="30" t="s">
        <v>26</v>
      </c>
      <c r="C29" s="31"/>
      <c r="D29" s="31"/>
      <c r="E29" s="32"/>
    </row>
    <row r="30" spans="2:5" ht="12.75">
      <c r="B30" s="30" t="s">
        <v>27</v>
      </c>
      <c r="C30" s="123"/>
      <c r="D30" s="31"/>
      <c r="E30" s="123"/>
    </row>
    <row r="31" spans="2:5" ht="12.75">
      <c r="B31" s="34"/>
      <c r="C31" s="14"/>
      <c r="D31" s="14"/>
      <c r="E31" s="14"/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</sheetData>
  <sheetProtection password="EA70" sheet="1" formatCells="0" formatColumns="0" formatRows="0"/>
  <protectedRanges>
    <protectedRange sqref="G1" name="Диапазон7"/>
    <protectedRange sqref="F3" name="Диапазон4"/>
    <protectedRange sqref="C27:E30" name="Диапазон6"/>
    <protectedRange sqref="C6:C24" name="Диапазон5"/>
    <protectedRange sqref="C3" name="Диапазон8"/>
  </protectedRanges>
  <mergeCells count="2">
    <mergeCell ref="B2:B3"/>
    <mergeCell ref="B23:B24"/>
  </mergeCells>
  <dataValidations count="5">
    <dataValidation allowBlank="1" showInputMessage="1" showErrorMessage="1" promptTitle="Введите" prompt="перед номером договора знак №!" sqref="C20"/>
    <dataValidation allowBlank="1" showInputMessage="1" showErrorMessage="1" promptTitle="Введите" prompt="&quot;1&quot; - если требуется вносить изменения в ПО СталтСВ&#10;&quot;0&quot; - изменения не нужны!" sqref="C22"/>
    <dataValidation allowBlank="1" prompt="В теме письма будет указана вся информация!" sqref="F3"/>
    <dataValidation allowBlank="1" showErrorMessage="1" promptTitle="Введите" prompt="перед номером договора знак №!" sqref="E25 E20 E21 D25 D21 D20 C25"/>
    <dataValidation allowBlank="1" showErrorMessage="1" promptTitle="Введите" prompt="&quot;1&quot; - если требуется вносить изменения в ПО СталтСВ&#10;&quot;0&quot; - изменения не нужны!" sqref="D22"/>
  </dataValidations>
  <hyperlinks>
    <hyperlink ref="B6" location="Сервер!A1" display="Сервер СталтСВ"/>
    <hyperlink ref="B7" location="'АРМ-1'!A1" display="АРМ-1"/>
    <hyperlink ref="B8" location="'АРМ-2'!A1" display="АРМ-2"/>
    <hyperlink ref="B9" location="'АРМ-3'!A1" display="АРМ3"/>
    <hyperlink ref="B10" location="'АРМ-4'!A1" display="АРМ-4"/>
    <hyperlink ref="B11" location="'АРМ-5'!A1" display="АРМ-5"/>
    <hyperlink ref="B12" location="'АРМ-6'!A1" display="АРМ-6"/>
    <hyperlink ref="B13" location="'АРМ-7'!A1" display="АРМ-7"/>
    <hyperlink ref="B14" location="'АРМ-8'!A1" display="АРМ-8"/>
    <hyperlink ref="F3" r:id="rId1" display="Отправить письмо (Обязательно вложить текущий файл!)"/>
    <hyperlink ref="G1" location="'Функции модулей'!A1" display="?"/>
    <hyperlink ref="B15" location="'АРМ-9'!A1" display="АРМ-9"/>
    <hyperlink ref="B16" location="'АРМ-10'!A1" display="АРМ-10"/>
    <hyperlink ref="B17" location="'АРМ-11'!A1" display="АРМ-11"/>
    <hyperlink ref="B18" location="'АРМ-12'!A1" display="АРМ-12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0">
      <selection activeCell="C30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4.2539062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IF(Информация!C12="","В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5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55" t="s">
        <v>0</v>
      </c>
    </row>
    <row r="39" spans="1:5" ht="15.75">
      <c r="A39" s="35">
        <v>8</v>
      </c>
      <c r="B39" s="46" t="s">
        <v>206</v>
      </c>
      <c r="C39" s="149">
        <v>0</v>
      </c>
      <c r="D39" s="155"/>
      <c r="E39" s="37">
        <f>IF(AND(C40=0,C39&gt;0),"Укажите число видео потоков!","")</f>
      </c>
    </row>
    <row r="40" spans="1:4" ht="18.75">
      <c r="A40" s="35" t="s">
        <v>207</v>
      </c>
      <c r="B40" s="43" t="s">
        <v>208</v>
      </c>
      <c r="C40" s="149">
        <v>0</v>
      </c>
      <c r="D40" s="144"/>
    </row>
    <row r="41" spans="1:4" ht="31.5">
      <c r="A41" s="35" t="s">
        <v>213</v>
      </c>
      <c r="B41" s="46" t="s">
        <v>214</v>
      </c>
      <c r="C41" s="149">
        <v>0</v>
      </c>
      <c r="D41" s="145"/>
    </row>
    <row r="42" spans="1:4" ht="15.75" customHeight="1">
      <c r="A42" s="35" t="s">
        <v>182</v>
      </c>
      <c r="B42" s="50" t="s">
        <v>86</v>
      </c>
      <c r="C42" s="149">
        <v>0</v>
      </c>
      <c r="D42" s="147"/>
    </row>
    <row r="43" spans="1:5" ht="15.75" customHeight="1">
      <c r="A43" s="35" t="s">
        <v>92</v>
      </c>
      <c r="B43" s="50" t="s">
        <v>87</v>
      </c>
      <c r="C43" s="41"/>
      <c r="D43" s="156" t="s">
        <v>0</v>
      </c>
      <c r="E43" s="51"/>
    </row>
    <row r="44" spans="1:4" ht="18.75" customHeight="1">
      <c r="A44" s="35" t="s">
        <v>95</v>
      </c>
      <c r="B44" s="43" t="s">
        <v>261</v>
      </c>
      <c r="C44" s="149">
        <v>0</v>
      </c>
      <c r="D44" s="157"/>
    </row>
  </sheetData>
  <sheetProtection password="EA70" sheet="1" objects="1" scenarios="1" formatCells="0" formatColumns="0" formatRows="0"/>
  <protectedRanges>
    <protectedRange sqref="D3:D16 D31:D40 D26:D29 D21:D24 D18:D19 D42:D43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2"/>
    <protectedRange sqref="C44" name="Диапазон9_1_1_1"/>
    <protectedRange sqref="C15" name="Диапазон1_1_1_1_2"/>
    <protectedRange sqref="C37" name="Диапазон5_1_1_3"/>
  </protectedRanges>
  <mergeCells count="8">
    <mergeCell ref="D3:D15"/>
    <mergeCell ref="D34:D37"/>
    <mergeCell ref="D43:D44"/>
    <mergeCell ref="D38:D39"/>
    <mergeCell ref="D16:D18"/>
    <mergeCell ref="D19:D23"/>
    <mergeCell ref="D24:D28"/>
    <mergeCell ref="D29:D33"/>
  </mergeCells>
  <dataValidations count="6"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" location="'Функции модулей'!B72" display="?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0">
      <selection activeCell="E59" sqref="E59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4.87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IF(Информация!C12="","В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44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44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44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44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44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44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44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44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44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44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44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44"/>
      <c r="E14" s="37">
        <f t="shared" si="0"/>
      </c>
    </row>
    <row r="15" spans="1:4" ht="15.75" customHeight="1">
      <c r="A15" s="42" t="s">
        <v>256</v>
      </c>
      <c r="B15" s="43" t="s">
        <v>257</v>
      </c>
      <c r="C15" s="148">
        <v>0</v>
      </c>
      <c r="D15" s="144"/>
    </row>
    <row r="16" spans="1:5" ht="15.75" customHeight="1">
      <c r="A16" s="35" t="s">
        <v>53</v>
      </c>
      <c r="B16" s="46" t="s">
        <v>54</v>
      </c>
      <c r="C16" s="41"/>
      <c r="D16" s="144" t="s">
        <v>0</v>
      </c>
      <c r="E16" s="37">
        <f t="shared" si="0"/>
      </c>
    </row>
    <row r="17" spans="1:5" ht="15.75" customHeight="1">
      <c r="A17" s="48" t="s">
        <v>55</v>
      </c>
      <c r="B17" s="43" t="s">
        <v>56</v>
      </c>
      <c r="C17" s="149">
        <v>0</v>
      </c>
      <c r="D17" s="144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44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44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44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44"/>
      <c r="E21" s="37">
        <f>IF(C21&gt;1,"Не может быть больше 1 модуля!","")</f>
      </c>
    </row>
    <row r="22" spans="1:5" ht="15.75" customHeight="1">
      <c r="A22" s="48" t="s">
        <v>65</v>
      </c>
      <c r="B22" s="43" t="s">
        <v>66</v>
      </c>
      <c r="C22" s="149">
        <v>0</v>
      </c>
      <c r="D22" s="144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44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44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44"/>
      <c r="E25" s="37">
        <f>IF(AND(C25=0,OR(C26&gt;0,C27&gt;0,C28&gt;0)),"Обязательно нужна базовая часть!","")</f>
      </c>
    </row>
    <row r="26" spans="1:5" ht="15.75" customHeight="1">
      <c r="A26" s="35" t="s">
        <v>72</v>
      </c>
      <c r="B26" s="43" t="s">
        <v>73</v>
      </c>
      <c r="C26" s="149">
        <v>0</v>
      </c>
      <c r="D26" s="144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44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44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44" t="s">
        <v>0</v>
      </c>
    </row>
    <row r="30" spans="1:5" ht="15.75" customHeight="1">
      <c r="A30" s="35" t="s">
        <v>78</v>
      </c>
      <c r="B30" s="43" t="s">
        <v>56</v>
      </c>
      <c r="C30" s="149">
        <v>0</v>
      </c>
      <c r="D30" s="144"/>
      <c r="E30" s="37">
        <f>IF(AND(C30=0,OR(C31&gt;0,C32&gt;0,C33&gt;0)),"Обязательно нужна базовая часть!","")</f>
      </c>
    </row>
    <row r="31" spans="1:5" ht="15.75" customHeight="1">
      <c r="A31" s="35" t="s">
        <v>79</v>
      </c>
      <c r="B31" s="43" t="s">
        <v>75</v>
      </c>
      <c r="C31" s="149">
        <v>0</v>
      </c>
      <c r="D31" s="144"/>
      <c r="E31" s="37">
        <f>IF(C31&gt;1,"Не может быть больше 1 модуля!","")</f>
      </c>
    </row>
    <row r="32" spans="1:5" ht="15.75" customHeight="1">
      <c r="A32" s="35" t="s">
        <v>80</v>
      </c>
      <c r="B32" s="43" t="s">
        <v>81</v>
      </c>
      <c r="C32" s="149">
        <v>0</v>
      </c>
      <c r="D32" s="144"/>
      <c r="E32" s="37">
        <f>IF(C32&gt;1,"Не может быть больше 1 модуля!","")</f>
      </c>
    </row>
    <row r="33" spans="1:5" ht="15.75" customHeight="1">
      <c r="A33" s="35" t="s">
        <v>199</v>
      </c>
      <c r="B33" s="43" t="s">
        <v>198</v>
      </c>
      <c r="C33" s="149">
        <v>0</v>
      </c>
      <c r="D33" s="144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44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44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44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44"/>
    </row>
    <row r="38" spans="1:4" ht="31.5">
      <c r="A38" s="35" t="s">
        <v>84</v>
      </c>
      <c r="B38" s="46" t="s">
        <v>85</v>
      </c>
      <c r="C38" s="149">
        <v>0</v>
      </c>
      <c r="D38" s="144" t="s">
        <v>0</v>
      </c>
    </row>
    <row r="39" spans="1:5" ht="15.75" customHeight="1">
      <c r="A39" s="35">
        <v>8</v>
      </c>
      <c r="B39" s="46" t="s">
        <v>206</v>
      </c>
      <c r="C39" s="149">
        <v>0</v>
      </c>
      <c r="D39" s="144"/>
      <c r="E39" s="37">
        <f>IF(AND(C40=0,C39&gt;0),"Укажите число видео потоков!","")</f>
      </c>
    </row>
    <row r="40" spans="1:4" ht="18.75">
      <c r="A40" s="35" t="s">
        <v>207</v>
      </c>
      <c r="B40" s="43" t="s">
        <v>208</v>
      </c>
      <c r="C40" s="149">
        <v>0</v>
      </c>
      <c r="D40" s="144"/>
    </row>
    <row r="41" spans="1:4" ht="31.5">
      <c r="A41" s="35" t="s">
        <v>213</v>
      </c>
      <c r="B41" s="46" t="s">
        <v>214</v>
      </c>
      <c r="C41" s="149">
        <v>0</v>
      </c>
      <c r="D41" s="144"/>
    </row>
    <row r="42" spans="1:4" ht="15.75" customHeight="1">
      <c r="A42" s="35" t="s">
        <v>182</v>
      </c>
      <c r="B42" s="50" t="s">
        <v>86</v>
      </c>
      <c r="C42" s="149">
        <v>0</v>
      </c>
      <c r="D42" s="144"/>
    </row>
    <row r="43" spans="1:5" ht="15.75" customHeight="1">
      <c r="A43" s="35" t="s">
        <v>92</v>
      </c>
      <c r="B43" s="50" t="s">
        <v>87</v>
      </c>
      <c r="C43" s="41"/>
      <c r="D43" s="156" t="s">
        <v>0</v>
      </c>
      <c r="E43" s="51"/>
    </row>
    <row r="44" spans="1:4" ht="18.75" customHeight="1">
      <c r="A44" s="35" t="s">
        <v>95</v>
      </c>
      <c r="B44" s="43" t="s">
        <v>261</v>
      </c>
      <c r="C44" s="149">
        <v>0</v>
      </c>
      <c r="D44" s="157"/>
    </row>
  </sheetData>
  <sheetProtection password="EA70" sheet="1" objects="1" scenarios="1" formatCells="0" formatColumns="0" formatRows="0"/>
  <protectedRanges>
    <protectedRange sqref="D3:D16 D31:D40 D26:D29 D21:D24 D18:D19 D42:D43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2"/>
    <protectedRange sqref="C44" name="Диапазон9_1_1_1"/>
    <protectedRange sqref="C15" name="Диапазон1_1_1_1_2"/>
    <protectedRange sqref="C37" name="Диапазон5_1_1_3"/>
  </protectedRanges>
  <mergeCells count="1">
    <mergeCell ref="D43:D44"/>
  </mergeCells>
  <dataValidations count="6"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" location="'Функции модулей'!B72" display="?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0">
      <selection activeCell="C30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7.87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IF(Информация!C12="","В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5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55" t="s">
        <v>0</v>
      </c>
    </row>
    <row r="39" spans="1:5" ht="15.75">
      <c r="A39" s="35">
        <v>8</v>
      </c>
      <c r="B39" s="46" t="s">
        <v>206</v>
      </c>
      <c r="C39" s="149">
        <v>0</v>
      </c>
      <c r="D39" s="155"/>
      <c r="E39" s="37">
        <f>IF(AND(C40=0,C39&gt;0),"Укажите число видео потоков!","")</f>
      </c>
    </row>
    <row r="40" spans="1:4" ht="18.75">
      <c r="A40" s="35" t="s">
        <v>207</v>
      </c>
      <c r="B40" s="43" t="s">
        <v>208</v>
      </c>
      <c r="C40" s="149">
        <v>0</v>
      </c>
      <c r="D40" s="144"/>
    </row>
    <row r="41" spans="1:4" ht="31.5">
      <c r="A41" s="35" t="s">
        <v>213</v>
      </c>
      <c r="B41" s="46" t="s">
        <v>214</v>
      </c>
      <c r="C41" s="149">
        <v>0</v>
      </c>
      <c r="D41" s="145"/>
    </row>
    <row r="42" spans="1:4" ht="15.75" customHeight="1">
      <c r="A42" s="35" t="s">
        <v>182</v>
      </c>
      <c r="B42" s="50" t="s">
        <v>86</v>
      </c>
      <c r="C42" s="149">
        <v>0</v>
      </c>
      <c r="D42" s="147"/>
    </row>
    <row r="43" spans="1:5" ht="15.75" customHeight="1">
      <c r="A43" s="35" t="s">
        <v>92</v>
      </c>
      <c r="B43" s="50" t="s">
        <v>87</v>
      </c>
      <c r="C43" s="41"/>
      <c r="D43" s="156" t="s">
        <v>0</v>
      </c>
      <c r="E43" s="51"/>
    </row>
    <row r="44" spans="1:4" ht="18.75" customHeight="1">
      <c r="A44" s="35" t="s">
        <v>95</v>
      </c>
      <c r="B44" s="43" t="s">
        <v>261</v>
      </c>
      <c r="C44" s="149">
        <v>0</v>
      </c>
      <c r="D44" s="157"/>
    </row>
  </sheetData>
  <sheetProtection password="EA70" sheet="1" objects="1" scenarios="1" formatCells="0" formatColumns="0" formatRows="0"/>
  <protectedRanges>
    <protectedRange sqref="D3:D16 D31:D40 D26:D29 D21:D24 D18:D19 D42:D43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2"/>
    <protectedRange sqref="C44" name="Диапазон9_1_1_1"/>
    <protectedRange sqref="C15" name="Диапазон1_1_1_1_2"/>
    <protectedRange sqref="C37" name="Диапазон5_1_1_3"/>
  </protectedRanges>
  <mergeCells count="8">
    <mergeCell ref="D3:D15"/>
    <mergeCell ref="D34:D37"/>
    <mergeCell ref="D43:D44"/>
    <mergeCell ref="D38:D39"/>
    <mergeCell ref="D16:D18"/>
    <mergeCell ref="D19:D23"/>
    <mergeCell ref="D24:D28"/>
    <mergeCell ref="D29:D33"/>
  </mergeCells>
  <dataValidations count="6"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" location="'Функции модулей'!B72" display="?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0">
      <selection activeCell="C30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5.87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IF(Информация!C12="","В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5.75" customHeight="1">
      <c r="A15" s="42" t="s">
        <v>256</v>
      </c>
      <c r="B15" s="43" t="s">
        <v>257</v>
      </c>
      <c r="C15" s="148">
        <v>0</v>
      </c>
      <c r="D15" s="144"/>
      <c r="E15" s="37">
        <f t="shared" si="0"/>
      </c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55" t="s">
        <v>0</v>
      </c>
    </row>
    <row r="39" spans="1:5" ht="15.75">
      <c r="A39" s="35">
        <v>8</v>
      </c>
      <c r="B39" s="46" t="s">
        <v>206</v>
      </c>
      <c r="C39" s="149">
        <v>0</v>
      </c>
      <c r="D39" s="155"/>
      <c r="E39" s="37">
        <f>IF(AND(C40=0,C39&gt;0),"Укажите число видео потоков!","")</f>
      </c>
    </row>
    <row r="40" spans="1:4" ht="18.75">
      <c r="A40" s="35" t="s">
        <v>207</v>
      </c>
      <c r="B40" s="43" t="s">
        <v>208</v>
      </c>
      <c r="C40" s="149">
        <v>0</v>
      </c>
      <c r="D40" s="144"/>
    </row>
    <row r="41" spans="1:4" ht="31.5">
      <c r="A41" s="35" t="s">
        <v>213</v>
      </c>
      <c r="B41" s="46" t="s">
        <v>214</v>
      </c>
      <c r="C41" s="149">
        <v>0</v>
      </c>
      <c r="D41" s="145"/>
    </row>
    <row r="42" spans="1:4" ht="15.75" customHeight="1">
      <c r="A42" s="35" t="s">
        <v>182</v>
      </c>
      <c r="B42" s="50" t="s">
        <v>86</v>
      </c>
      <c r="C42" s="149">
        <v>0</v>
      </c>
      <c r="D42" s="147"/>
    </row>
    <row r="43" spans="1:5" ht="15.75" customHeight="1">
      <c r="A43" s="35" t="s">
        <v>92</v>
      </c>
      <c r="B43" s="50" t="s">
        <v>87</v>
      </c>
      <c r="C43" s="41"/>
      <c r="D43" s="156" t="s">
        <v>0</v>
      </c>
      <c r="E43" s="51"/>
    </row>
    <row r="44" spans="1:4" ht="18.75" customHeight="1">
      <c r="A44" s="35" t="s">
        <v>95</v>
      </c>
      <c r="B44" s="43" t="s">
        <v>261</v>
      </c>
      <c r="C44" s="149">
        <v>0</v>
      </c>
      <c r="D44" s="157"/>
    </row>
  </sheetData>
  <sheetProtection password="EA70" sheet="1" objects="1" scenarios="1" formatCells="0" formatColumns="0" formatRows="0"/>
  <protectedRanges>
    <protectedRange sqref="D3:D16 D31:D40 D26:D29 D21:D24 D18:D19 D42:D43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3"/>
    <protectedRange sqref="C44" name="Диапазон9_1_1_1"/>
    <protectedRange sqref="C15" name="Диапазон1_1_1_1_2"/>
    <protectedRange sqref="C37" name="Диапазон5_1_1_3"/>
  </protectedRanges>
  <mergeCells count="8">
    <mergeCell ref="D43:D44"/>
    <mergeCell ref="D38:D39"/>
    <mergeCell ref="D3:D14"/>
    <mergeCell ref="D16:D18"/>
    <mergeCell ref="D19:D23"/>
    <mergeCell ref="D24:D28"/>
    <mergeCell ref="D29:D33"/>
    <mergeCell ref="D34:D37"/>
  </mergeCells>
  <dataValidations count="6"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" location="'Функции модулей'!B72" display="?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0">
      <selection activeCell="C30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5.87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IF(Информация!C12="","В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5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55" t="s">
        <v>0</v>
      </c>
    </row>
    <row r="39" spans="1:5" ht="15.75">
      <c r="A39" s="35">
        <v>8</v>
      </c>
      <c r="B39" s="46" t="s">
        <v>206</v>
      </c>
      <c r="C39" s="149">
        <v>0</v>
      </c>
      <c r="D39" s="155"/>
      <c r="E39" s="37">
        <f>IF(AND(C40=0,C39&gt;0),"Укажите число видео потоков!","")</f>
      </c>
    </row>
    <row r="40" spans="1:4" ht="18.75">
      <c r="A40" s="35" t="s">
        <v>207</v>
      </c>
      <c r="B40" s="43" t="s">
        <v>208</v>
      </c>
      <c r="C40" s="149">
        <v>0</v>
      </c>
      <c r="D40" s="144"/>
    </row>
    <row r="41" spans="1:4" ht="31.5">
      <c r="A41" s="35" t="s">
        <v>213</v>
      </c>
      <c r="B41" s="46" t="s">
        <v>214</v>
      </c>
      <c r="C41" s="149">
        <v>0</v>
      </c>
      <c r="D41" s="145"/>
    </row>
    <row r="42" spans="1:4" ht="15.75" customHeight="1">
      <c r="A42" s="35" t="s">
        <v>182</v>
      </c>
      <c r="B42" s="50" t="s">
        <v>86</v>
      </c>
      <c r="C42" s="149">
        <v>0</v>
      </c>
      <c r="D42" s="147"/>
    </row>
    <row r="43" spans="1:5" ht="15.75" customHeight="1">
      <c r="A43" s="35" t="s">
        <v>92</v>
      </c>
      <c r="B43" s="50" t="s">
        <v>87</v>
      </c>
      <c r="C43" s="41"/>
      <c r="D43" s="156" t="s">
        <v>0</v>
      </c>
      <c r="E43" s="51"/>
    </row>
    <row r="44" spans="1:4" ht="18.75" customHeight="1">
      <c r="A44" s="35" t="s">
        <v>95</v>
      </c>
      <c r="B44" s="43" t="s">
        <v>261</v>
      </c>
      <c r="C44" s="149">
        <v>0</v>
      </c>
      <c r="D44" s="157"/>
    </row>
  </sheetData>
  <sheetProtection password="EA70" sheet="1" objects="1" scenarios="1" formatCells="0" formatColumns="0" formatRows="0"/>
  <protectedRanges>
    <protectedRange sqref="D3:D16 D31:D40 D26:D29 D21:D24 D18:D19 D42:D43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3"/>
    <protectedRange sqref="C44" name="Диапазон9_1_1_1"/>
    <protectedRange sqref="C15" name="Диапазон1_1_1_1_2"/>
    <protectedRange sqref="C37" name="Диапазон5_1_1_3"/>
  </protectedRanges>
  <mergeCells count="8">
    <mergeCell ref="D3:D15"/>
    <mergeCell ref="D34:D37"/>
    <mergeCell ref="D43:D44"/>
    <mergeCell ref="D38:D39"/>
    <mergeCell ref="D16:D18"/>
    <mergeCell ref="D19:D23"/>
    <mergeCell ref="D24:D28"/>
    <mergeCell ref="D29:D33"/>
  </mergeCells>
  <dataValidations count="6"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" location="'Функции модулей'!B72" display="?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34">
      <selection activeCell="R59" sqref="R59"/>
    </sheetView>
  </sheetViews>
  <sheetFormatPr defaultColWidth="9.00390625" defaultRowHeight="12.75"/>
  <cols>
    <col min="1" max="1" width="6.00390625" style="49" customWidth="1"/>
    <col min="2" max="2" width="50.75390625" style="54" customWidth="1"/>
    <col min="3" max="11" width="3.125" style="110" bestFit="1" customWidth="1"/>
    <col min="12" max="15" width="3.125" style="110" customWidth="1"/>
    <col min="16" max="16" width="3.125" style="110" bestFit="1" customWidth="1"/>
    <col min="17" max="16384" width="9.125" style="109" customWidth="1"/>
  </cols>
  <sheetData>
    <row r="1" spans="1:16" ht="44.25" customHeight="1">
      <c r="A1" s="35" t="s">
        <v>28</v>
      </c>
      <c r="B1" s="36" t="s">
        <v>29</v>
      </c>
      <c r="C1" s="112" t="str">
        <f>Сервер!C1</f>
        <v>Сервер</v>
      </c>
      <c r="D1" s="112" t="str">
        <f>'АРМ-1'!C1</f>
        <v>АРМ-1</v>
      </c>
      <c r="E1" s="112" t="str">
        <f>'АРМ-2'!C1</f>
        <v>АРМ-1</v>
      </c>
      <c r="F1" s="112" t="str">
        <f>'АРМ-3'!C1</f>
        <v>АРМ-1</v>
      </c>
      <c r="G1" s="112" t="str">
        <f>'АРМ-4'!C1</f>
        <v>АРМ-1</v>
      </c>
      <c r="H1" s="112" t="str">
        <f>'АРМ-5'!C1</f>
        <v>АРМ-1</v>
      </c>
      <c r="I1" s="112" t="str">
        <f>'АРМ-6'!C1</f>
        <v>АРМ-1</v>
      </c>
      <c r="J1" s="112" t="str">
        <f>'АРМ-7'!C1</f>
        <v>АРМ-1</v>
      </c>
      <c r="K1" s="112" t="str">
        <f>'АРМ-8'!C1</f>
        <v>АРМ-1</v>
      </c>
      <c r="L1" s="112" t="str">
        <f>'АРМ-9'!C1</f>
        <v>АРМ-1</v>
      </c>
      <c r="M1" s="112" t="str">
        <f>'АРМ-10'!C1</f>
        <v>АРМ-1</v>
      </c>
      <c r="N1" s="112" t="str">
        <f>'АРМ-11'!C1</f>
        <v>АРМ-1</v>
      </c>
      <c r="O1" s="112" t="str">
        <f>'АРМ-12'!C1</f>
        <v>АРМ-1</v>
      </c>
      <c r="P1" s="112" t="s">
        <v>188</v>
      </c>
    </row>
    <row r="2" spans="1:16" ht="15.75">
      <c r="A2" s="35" t="s">
        <v>31</v>
      </c>
      <c r="B2" s="40" t="s">
        <v>32</v>
      </c>
      <c r="C2" s="113">
        <f>IF(Сервер!C2="","",Сервер!C2)</f>
      </c>
      <c r="D2" s="113">
        <f>IF('АРМ-1'!C2="","",'АРМ-1'!C2)</f>
      </c>
      <c r="E2" s="113">
        <f>IF('АРМ-2'!C2="","",'АРМ-2'!C2)</f>
      </c>
      <c r="F2" s="113">
        <f>IF('АРМ-3'!C2="","",'АРМ-3'!C2)</f>
      </c>
      <c r="G2" s="113">
        <f>IF('АРМ-4'!C2="","",'АРМ-4'!C2)</f>
      </c>
      <c r="H2" s="113">
        <f>IF('АРМ-5'!C2="","",'АРМ-5'!C2)</f>
      </c>
      <c r="I2" s="113">
        <f>IF('АРМ-6'!C2="","",'АРМ-6'!C2)</f>
      </c>
      <c r="J2" s="113">
        <f>IF('АРМ-7'!C2="","",'АРМ-7'!C2)</f>
      </c>
      <c r="K2" s="113">
        <f>IF('АРМ-8'!C2="","",'АРМ-8'!C2)</f>
      </c>
      <c r="L2" s="113"/>
      <c r="M2" s="113"/>
      <c r="N2" s="113"/>
      <c r="O2" s="113"/>
      <c r="P2" s="111">
        <f>IF(AND(C2="",D2="",E2="",F2="",G2="",H2="",I2="",J2="",K2=""),"",SUM(C2:K2))</f>
      </c>
    </row>
    <row r="3" spans="1:16" ht="15.75">
      <c r="A3" s="42" t="s">
        <v>33</v>
      </c>
      <c r="B3" s="43" t="s">
        <v>34</v>
      </c>
      <c r="C3" s="113">
        <f>IF(Сервер!C3="","",Сервер!C3)</f>
        <v>0</v>
      </c>
      <c r="D3" s="113">
        <f>IF('АРМ-1'!C3="","",'АРМ-1'!C3)</f>
        <v>0</v>
      </c>
      <c r="E3" s="113">
        <f>IF('АРМ-2'!C3="","",'АРМ-2'!C3)</f>
        <v>0</v>
      </c>
      <c r="F3" s="113">
        <f>IF('АРМ-3'!C3="","",'АРМ-3'!C3)</f>
        <v>0</v>
      </c>
      <c r="G3" s="113">
        <f>IF('АРМ-4'!C3="","",'АРМ-4'!C3)</f>
        <v>0</v>
      </c>
      <c r="H3" s="113">
        <f>IF('АРМ-5'!C3="","",'АРМ-5'!C3)</f>
        <v>0</v>
      </c>
      <c r="I3" s="113">
        <f>IF('АРМ-6'!C3="","",'АРМ-6'!C3)</f>
        <v>0</v>
      </c>
      <c r="J3" s="113">
        <f>IF('АРМ-7'!C3="","",'АРМ-7'!C3)</f>
        <v>0</v>
      </c>
      <c r="K3" s="113">
        <f>IF('АРМ-8'!$C3="","",'АРМ-8'!$C3)</f>
        <v>0</v>
      </c>
      <c r="L3" s="113">
        <f>IF('АРМ-9'!$C3="","",'АРМ-9'!$C3)</f>
        <v>0</v>
      </c>
      <c r="M3" s="113">
        <f>IF('АРМ-10'!$C3="","",'АРМ-10'!$C3)</f>
        <v>0</v>
      </c>
      <c r="N3" s="113">
        <f>IF('АРМ-11'!$C3="","",'АРМ-11'!$C3)</f>
        <v>0</v>
      </c>
      <c r="O3" s="113">
        <f>IF('АРМ-12'!$C3="","",'АРМ-12'!$C3)</f>
        <v>0</v>
      </c>
      <c r="P3" s="111">
        <f aca="true" t="shared" si="0" ref="P3:P28">IF(AND(C3="",D3="",E3="",F3="",G3="",H3="",I3="",J3="",K3="",L3="",M3="",N3="",O3=""),"",SUM(C3:O3))</f>
        <v>0</v>
      </c>
    </row>
    <row r="4" spans="1:16" ht="15.75">
      <c r="A4" s="42" t="s">
        <v>35</v>
      </c>
      <c r="B4" s="43" t="s">
        <v>36</v>
      </c>
      <c r="C4" s="113">
        <f>IF(Сервер!C4="","",Сервер!C4)</f>
        <v>0</v>
      </c>
      <c r="D4" s="113">
        <f>IF('АРМ-1'!C4="","",'АРМ-1'!C4)</f>
        <v>0</v>
      </c>
      <c r="E4" s="113">
        <f>IF('АРМ-2'!C4="","",'АРМ-2'!C4)</f>
        <v>0</v>
      </c>
      <c r="F4" s="113">
        <f>IF('АРМ-3'!C4="","",'АРМ-3'!C4)</f>
        <v>0</v>
      </c>
      <c r="G4" s="113">
        <f>IF('АРМ-4'!C4="","",'АРМ-4'!C4)</f>
        <v>0</v>
      </c>
      <c r="H4" s="113">
        <f>IF('АРМ-5'!C4="","",'АРМ-5'!C4)</f>
        <v>0</v>
      </c>
      <c r="I4" s="113">
        <f>IF('АРМ-6'!C4="","",'АРМ-6'!C4)</f>
        <v>0</v>
      </c>
      <c r="J4" s="113">
        <f>IF('АРМ-7'!C4="","",'АРМ-7'!C4)</f>
        <v>0</v>
      </c>
      <c r="K4" s="113">
        <f>IF('АРМ-8'!C4="","",'АРМ-8'!C4)</f>
        <v>0</v>
      </c>
      <c r="L4" s="113">
        <f>IF('АРМ-9'!$C4="","",'АРМ-9'!$C4)</f>
        <v>0</v>
      </c>
      <c r="M4" s="113">
        <f>IF('АРМ-10'!$C4="","",'АРМ-10'!$C4)</f>
        <v>0</v>
      </c>
      <c r="N4" s="113">
        <f>IF('АРМ-11'!$C4="","",'АРМ-11'!$C4)</f>
        <v>0</v>
      </c>
      <c r="O4" s="113">
        <f>IF('АРМ-12'!$C4="","",'АРМ-12'!$C4)</f>
        <v>0</v>
      </c>
      <c r="P4" s="111">
        <f t="shared" si="0"/>
        <v>0</v>
      </c>
    </row>
    <row r="5" spans="1:16" ht="15.75">
      <c r="A5" s="42" t="s">
        <v>37</v>
      </c>
      <c r="B5" s="43" t="s">
        <v>38</v>
      </c>
      <c r="C5" s="113">
        <f>IF(Сервер!C5="","",Сервер!C5)</f>
        <v>0</v>
      </c>
      <c r="D5" s="113">
        <f>IF('АРМ-1'!C5="","",'АРМ-1'!C5)</f>
        <v>0</v>
      </c>
      <c r="E5" s="113">
        <f>IF('АРМ-2'!C5="","",'АРМ-2'!C5)</f>
        <v>0</v>
      </c>
      <c r="F5" s="113">
        <f>IF('АРМ-3'!C5="","",'АРМ-3'!C5)</f>
        <v>0</v>
      </c>
      <c r="G5" s="113">
        <f>IF('АРМ-4'!C5="","",'АРМ-4'!C5)</f>
        <v>0</v>
      </c>
      <c r="H5" s="113">
        <f>IF('АРМ-5'!C5="","",'АРМ-5'!C5)</f>
        <v>0</v>
      </c>
      <c r="I5" s="113">
        <f>IF('АРМ-6'!C5="","",'АРМ-6'!C5)</f>
        <v>0</v>
      </c>
      <c r="J5" s="113">
        <f>IF('АРМ-7'!C5="","",'АРМ-7'!C5)</f>
        <v>0</v>
      </c>
      <c r="K5" s="113">
        <f>IF('АРМ-8'!C5="","",'АРМ-8'!C5)</f>
        <v>0</v>
      </c>
      <c r="L5" s="113">
        <f>IF('АРМ-9'!$C5="","",'АРМ-9'!$C5)</f>
        <v>0</v>
      </c>
      <c r="M5" s="113">
        <f>IF('АРМ-10'!$C5="","",'АРМ-10'!$C5)</f>
        <v>0</v>
      </c>
      <c r="N5" s="113">
        <f>IF('АРМ-11'!$C5="","",'АРМ-11'!$C5)</f>
        <v>0</v>
      </c>
      <c r="O5" s="113">
        <f>IF('АРМ-12'!$C5="","",'АРМ-12'!$C5)</f>
        <v>0</v>
      </c>
      <c r="P5" s="111">
        <f t="shared" si="0"/>
        <v>0</v>
      </c>
    </row>
    <row r="6" spans="1:16" ht="15.75">
      <c r="A6" s="42" t="s">
        <v>39</v>
      </c>
      <c r="B6" s="43" t="s">
        <v>40</v>
      </c>
      <c r="C6" s="113">
        <f>IF(Сервер!C6="","",Сервер!C6)</f>
        <v>0</v>
      </c>
      <c r="D6" s="113">
        <f>IF('АРМ-1'!C6="","",'АРМ-1'!C6)</f>
        <v>0</v>
      </c>
      <c r="E6" s="113">
        <f>IF('АРМ-2'!C6="","",'АРМ-2'!C6)</f>
        <v>0</v>
      </c>
      <c r="F6" s="113">
        <f>IF('АРМ-3'!C6="","",'АРМ-3'!C6)</f>
        <v>0</v>
      </c>
      <c r="G6" s="113">
        <f>IF('АРМ-4'!C6="","",'АРМ-4'!C6)</f>
        <v>0</v>
      </c>
      <c r="H6" s="113">
        <f>IF('АРМ-5'!C6="","",'АРМ-5'!C6)</f>
        <v>0</v>
      </c>
      <c r="I6" s="113">
        <f>IF('АРМ-6'!C6="","",'АРМ-6'!C6)</f>
        <v>0</v>
      </c>
      <c r="J6" s="113">
        <f>IF('АРМ-7'!C6="","",'АРМ-7'!C6)</f>
        <v>0</v>
      </c>
      <c r="K6" s="113">
        <f>IF('АРМ-8'!C6="","",'АРМ-8'!C6)</f>
        <v>0</v>
      </c>
      <c r="L6" s="113">
        <f>IF('АРМ-9'!$C6="","",'АРМ-9'!$C6)</f>
        <v>0</v>
      </c>
      <c r="M6" s="113">
        <f>IF('АРМ-10'!$C6="","",'АРМ-10'!$C6)</f>
        <v>0</v>
      </c>
      <c r="N6" s="113">
        <f>IF('АРМ-11'!$C6="","",'АРМ-11'!$C6)</f>
        <v>0</v>
      </c>
      <c r="O6" s="113">
        <f>IF('АРМ-12'!$C6="","",'АРМ-12'!$C6)</f>
        <v>0</v>
      </c>
      <c r="P6" s="111">
        <f t="shared" si="0"/>
        <v>0</v>
      </c>
    </row>
    <row r="7" spans="1:16" ht="15.75">
      <c r="A7" s="42" t="s">
        <v>41</v>
      </c>
      <c r="B7" s="43" t="s">
        <v>42</v>
      </c>
      <c r="C7" s="113">
        <f>IF(Сервер!C7="","",Сервер!C7)</f>
        <v>0</v>
      </c>
      <c r="D7" s="113">
        <f>IF('АРМ-1'!C7="","",'АРМ-1'!C7)</f>
        <v>0</v>
      </c>
      <c r="E7" s="113">
        <f>IF('АРМ-2'!C7="","",'АРМ-2'!C7)</f>
        <v>0</v>
      </c>
      <c r="F7" s="113">
        <f>IF('АРМ-3'!C7="","",'АРМ-3'!C7)</f>
        <v>0</v>
      </c>
      <c r="G7" s="113">
        <f>IF('АРМ-4'!C7="","",'АРМ-4'!C7)</f>
        <v>0</v>
      </c>
      <c r="H7" s="113">
        <f>IF('АРМ-5'!C7="","",'АРМ-5'!C7)</f>
        <v>0</v>
      </c>
      <c r="I7" s="113">
        <f>IF('АРМ-6'!C7="","",'АРМ-6'!C7)</f>
        <v>0</v>
      </c>
      <c r="J7" s="113">
        <f>IF('АРМ-7'!C7="","",'АРМ-7'!C7)</f>
        <v>0</v>
      </c>
      <c r="K7" s="113">
        <f>IF('АРМ-8'!C7="","",'АРМ-8'!C7)</f>
        <v>0</v>
      </c>
      <c r="L7" s="113">
        <f>IF('АРМ-9'!$C7="","",'АРМ-9'!$C7)</f>
        <v>0</v>
      </c>
      <c r="M7" s="113">
        <f>IF('АРМ-10'!$C7="","",'АРМ-10'!$C7)</f>
        <v>0</v>
      </c>
      <c r="N7" s="113">
        <f>IF('АРМ-11'!$C7="","",'АРМ-11'!$C7)</f>
        <v>0</v>
      </c>
      <c r="O7" s="113">
        <f>IF('АРМ-12'!$C7="","",'АРМ-12'!$C7)</f>
        <v>0</v>
      </c>
      <c r="P7" s="111">
        <f t="shared" si="0"/>
        <v>0</v>
      </c>
    </row>
    <row r="8" spans="1:16" ht="15.75">
      <c r="A8" s="42" t="s">
        <v>43</v>
      </c>
      <c r="B8" s="43" t="s">
        <v>44</v>
      </c>
      <c r="C8" s="113">
        <f>IF(Сервер!C8="","",Сервер!C8)</f>
        <v>0</v>
      </c>
      <c r="D8" s="113">
        <f>IF('АРМ-1'!C8="","",'АРМ-1'!C8)</f>
        <v>0</v>
      </c>
      <c r="E8" s="113">
        <f>IF('АРМ-2'!C8="","",'АРМ-2'!C8)</f>
        <v>0</v>
      </c>
      <c r="F8" s="113">
        <f>IF('АРМ-3'!C8="","",'АРМ-3'!C8)</f>
        <v>0</v>
      </c>
      <c r="G8" s="113">
        <f>IF('АРМ-4'!C8="","",'АРМ-4'!C8)</f>
        <v>0</v>
      </c>
      <c r="H8" s="113">
        <f>IF('АРМ-5'!C8="","",'АРМ-5'!C8)</f>
        <v>0</v>
      </c>
      <c r="I8" s="113">
        <f>IF('АРМ-6'!C8="","",'АРМ-6'!C8)</f>
        <v>0</v>
      </c>
      <c r="J8" s="113">
        <f>IF('АРМ-7'!C8="","",'АРМ-7'!C8)</f>
        <v>0</v>
      </c>
      <c r="K8" s="113">
        <f>IF('АРМ-8'!C8="","",'АРМ-8'!C8)</f>
        <v>0</v>
      </c>
      <c r="L8" s="113">
        <f>IF('АРМ-9'!$C8="","",'АРМ-9'!$C8)</f>
        <v>0</v>
      </c>
      <c r="M8" s="113">
        <f>IF('АРМ-10'!$C8="","",'АРМ-10'!$C8)</f>
        <v>0</v>
      </c>
      <c r="N8" s="113">
        <f>IF('АРМ-11'!$C8="","",'АРМ-11'!$C8)</f>
        <v>0</v>
      </c>
      <c r="O8" s="113">
        <f>IF('АРМ-12'!$C8="","",'АРМ-12'!$C8)</f>
        <v>0</v>
      </c>
      <c r="P8" s="111">
        <f t="shared" si="0"/>
        <v>0</v>
      </c>
    </row>
    <row r="9" spans="1:16" ht="15.75">
      <c r="A9" s="42" t="s">
        <v>45</v>
      </c>
      <c r="B9" s="43" t="s">
        <v>46</v>
      </c>
      <c r="C9" s="113">
        <f>IF(Сервер!C9="","",Сервер!C9)</f>
        <v>0</v>
      </c>
      <c r="D9" s="113">
        <f>IF('АРМ-1'!C9="","",'АРМ-1'!C9)</f>
        <v>0</v>
      </c>
      <c r="E9" s="113">
        <f>IF('АРМ-2'!C9="","",'АРМ-2'!C9)</f>
        <v>0</v>
      </c>
      <c r="F9" s="113">
        <f>IF('АРМ-3'!C9="","",'АРМ-3'!C9)</f>
        <v>0</v>
      </c>
      <c r="G9" s="113">
        <f>IF('АРМ-4'!C9="","",'АРМ-4'!C9)</f>
        <v>0</v>
      </c>
      <c r="H9" s="113">
        <f>IF('АРМ-5'!C9="","",'АРМ-5'!C9)</f>
        <v>0</v>
      </c>
      <c r="I9" s="113">
        <f>IF('АРМ-6'!C9="","",'АРМ-6'!C9)</f>
        <v>0</v>
      </c>
      <c r="J9" s="113">
        <f>IF('АРМ-7'!C9="","",'АРМ-7'!C9)</f>
        <v>0</v>
      </c>
      <c r="K9" s="113">
        <f>IF('АРМ-8'!C9="","",'АРМ-8'!C9)</f>
        <v>0</v>
      </c>
      <c r="L9" s="113">
        <f>IF('АРМ-9'!$C9="","",'АРМ-9'!$C9)</f>
        <v>0</v>
      </c>
      <c r="M9" s="113">
        <f>IF('АРМ-10'!$C9="","",'АРМ-10'!$C9)</f>
        <v>0</v>
      </c>
      <c r="N9" s="113">
        <f>IF('АРМ-11'!$C9="","",'АРМ-11'!$C9)</f>
        <v>0</v>
      </c>
      <c r="O9" s="113">
        <f>IF('АРМ-12'!$C9="","",'АРМ-12'!$C9)</f>
        <v>0</v>
      </c>
      <c r="P9" s="111">
        <f t="shared" si="0"/>
        <v>0</v>
      </c>
    </row>
    <row r="10" spans="1:16" ht="15.75">
      <c r="A10" s="42" t="s">
        <v>47</v>
      </c>
      <c r="B10" s="43" t="s">
        <v>48</v>
      </c>
      <c r="C10" s="113">
        <f>IF(Сервер!C10="","",Сервер!C10)</f>
        <v>0</v>
      </c>
      <c r="D10" s="113">
        <f>IF('АРМ-1'!C10="","",'АРМ-1'!C10)</f>
        <v>0</v>
      </c>
      <c r="E10" s="113">
        <f>IF('АРМ-2'!C10="","",'АРМ-2'!C10)</f>
        <v>0</v>
      </c>
      <c r="F10" s="113">
        <f>IF('АРМ-3'!C10="","",'АРМ-3'!C10)</f>
        <v>0</v>
      </c>
      <c r="G10" s="113">
        <f>IF('АРМ-4'!C10="","",'АРМ-4'!C10)</f>
        <v>0</v>
      </c>
      <c r="H10" s="113">
        <f>IF('АРМ-5'!C10="","",'АРМ-5'!C10)</f>
        <v>0</v>
      </c>
      <c r="I10" s="113">
        <f>IF('АРМ-6'!C10="","",'АРМ-6'!C10)</f>
        <v>0</v>
      </c>
      <c r="J10" s="113">
        <f>IF('АРМ-7'!C10="","",'АРМ-7'!C10)</f>
        <v>0</v>
      </c>
      <c r="K10" s="113">
        <f>IF('АРМ-8'!C10="","",'АРМ-8'!C10)</f>
        <v>0</v>
      </c>
      <c r="L10" s="113">
        <f>IF('АРМ-9'!$C10="","",'АРМ-9'!$C10)</f>
        <v>0</v>
      </c>
      <c r="M10" s="113">
        <f>IF('АРМ-10'!$C10="","",'АРМ-10'!$C10)</f>
        <v>0</v>
      </c>
      <c r="N10" s="113">
        <f>IF('АРМ-11'!$C10="","",'АРМ-11'!$C10)</f>
        <v>0</v>
      </c>
      <c r="O10" s="113">
        <f>IF('АРМ-12'!$C10="","",'АРМ-12'!$C10)</f>
        <v>0</v>
      </c>
      <c r="P10" s="111">
        <f t="shared" si="0"/>
        <v>0</v>
      </c>
    </row>
    <row r="11" spans="1:16" ht="15.75">
      <c r="A11" s="42" t="s">
        <v>49</v>
      </c>
      <c r="B11" s="43" t="s">
        <v>50</v>
      </c>
      <c r="C11" s="113">
        <f>IF(Сервер!C11="","",Сервер!C11)</f>
        <v>0</v>
      </c>
      <c r="D11" s="113">
        <f>IF('АРМ-1'!C11="","",'АРМ-1'!C11)</f>
        <v>0</v>
      </c>
      <c r="E11" s="113">
        <f>IF('АРМ-2'!C11="","",'АРМ-2'!C11)</f>
        <v>0</v>
      </c>
      <c r="F11" s="113">
        <f>IF('АРМ-3'!C11="","",'АРМ-3'!C11)</f>
        <v>0</v>
      </c>
      <c r="G11" s="113">
        <f>IF('АРМ-4'!C11="","",'АРМ-4'!C11)</f>
        <v>0</v>
      </c>
      <c r="H11" s="113">
        <f>IF('АРМ-5'!C11="","",'АРМ-5'!C11)</f>
        <v>0</v>
      </c>
      <c r="I11" s="113">
        <f>IF('АРМ-6'!C11="","",'АРМ-6'!C11)</f>
        <v>0</v>
      </c>
      <c r="J11" s="113">
        <f>IF('АРМ-7'!C11="","",'АРМ-7'!C11)</f>
        <v>0</v>
      </c>
      <c r="K11" s="113">
        <f>IF('АРМ-8'!C11="","",'АРМ-8'!C11)</f>
        <v>0</v>
      </c>
      <c r="L11" s="113">
        <f>IF('АРМ-9'!$C11="","",'АРМ-9'!$C11)</f>
        <v>0</v>
      </c>
      <c r="M11" s="113">
        <f>IF('АРМ-10'!$C11="","",'АРМ-10'!$C11)</f>
        <v>0</v>
      </c>
      <c r="N11" s="113">
        <f>IF('АРМ-11'!$C11="","",'АРМ-11'!$C11)</f>
        <v>0</v>
      </c>
      <c r="O11" s="113">
        <f>IF('АРМ-12'!$C11="","",'АРМ-12'!$C11)</f>
        <v>0</v>
      </c>
      <c r="P11" s="111">
        <f t="shared" si="0"/>
        <v>0</v>
      </c>
    </row>
    <row r="12" spans="1:16" ht="15.75">
      <c r="A12" s="42" t="s">
        <v>51</v>
      </c>
      <c r="B12" s="43" t="s">
        <v>52</v>
      </c>
      <c r="C12" s="113">
        <f>IF(Сервер!C12="","",Сервер!C12)</f>
        <v>0</v>
      </c>
      <c r="D12" s="113">
        <f>IF('АРМ-1'!C12="","",'АРМ-1'!C12)</f>
        <v>0</v>
      </c>
      <c r="E12" s="113">
        <f>IF('АРМ-2'!C12="","",'АРМ-2'!C12)</f>
        <v>0</v>
      </c>
      <c r="F12" s="113">
        <f>IF('АРМ-3'!C12="","",'АРМ-3'!C12)</f>
        <v>0</v>
      </c>
      <c r="G12" s="113">
        <f>IF('АРМ-4'!C12="","",'АРМ-4'!C12)</f>
        <v>0</v>
      </c>
      <c r="H12" s="113">
        <f>IF('АРМ-5'!C12="","",'АРМ-5'!C12)</f>
        <v>0</v>
      </c>
      <c r="I12" s="113">
        <f>IF('АРМ-6'!C12="","",'АРМ-6'!C12)</f>
        <v>0</v>
      </c>
      <c r="J12" s="113">
        <f>IF('АРМ-7'!C12="","",'АРМ-7'!C12)</f>
        <v>0</v>
      </c>
      <c r="K12" s="113">
        <f>IF('АРМ-8'!C12="","",'АРМ-8'!C12)</f>
        <v>0</v>
      </c>
      <c r="L12" s="113">
        <f>IF('АРМ-9'!$C12="","",'АРМ-9'!$C12)</f>
        <v>0</v>
      </c>
      <c r="M12" s="113">
        <f>IF('АРМ-10'!$C12="","",'АРМ-10'!$C12)</f>
        <v>0</v>
      </c>
      <c r="N12" s="113">
        <f>IF('АРМ-11'!$C12="","",'АРМ-11'!$C12)</f>
        <v>0</v>
      </c>
      <c r="O12" s="113">
        <f>IF('АРМ-12'!$C12="","",'АРМ-12'!$C12)</f>
        <v>0</v>
      </c>
      <c r="P12" s="111">
        <f t="shared" si="0"/>
        <v>0</v>
      </c>
    </row>
    <row r="13" spans="1:16" ht="15.75">
      <c r="A13" s="42" t="s">
        <v>195</v>
      </c>
      <c r="B13" s="43" t="s">
        <v>196</v>
      </c>
      <c r="C13" s="113">
        <f>IF(Сервер!C13="","",Сервер!C13)</f>
        <v>0</v>
      </c>
      <c r="D13" s="113">
        <f>IF('АРМ-1'!C13="","",'АРМ-1'!C13)</f>
        <v>0</v>
      </c>
      <c r="E13" s="113">
        <f>IF('АРМ-2'!C13="","",'АРМ-2'!C13)</f>
        <v>0</v>
      </c>
      <c r="F13" s="113">
        <f>IF('АРМ-3'!C13="","",'АРМ-3'!C13)</f>
        <v>0</v>
      </c>
      <c r="G13" s="113">
        <f>IF('АРМ-4'!C13="","",'АРМ-4'!C13)</f>
        <v>0</v>
      </c>
      <c r="H13" s="113">
        <f>IF('АРМ-5'!C13="","",'АРМ-5'!C13)</f>
        <v>0</v>
      </c>
      <c r="I13" s="113">
        <f>IF('АРМ-6'!C13="","",'АРМ-6'!C13)</f>
        <v>0</v>
      </c>
      <c r="J13" s="113">
        <f>IF('АРМ-7'!C13="","",'АРМ-7'!C13)</f>
        <v>0</v>
      </c>
      <c r="K13" s="113">
        <f>IF('АРМ-8'!C13="","",'АРМ-8'!C13)</f>
        <v>0</v>
      </c>
      <c r="L13" s="113">
        <f>IF('АРМ-9'!$C13="","",'АРМ-9'!$C13)</f>
        <v>0</v>
      </c>
      <c r="M13" s="113">
        <f>IF('АРМ-10'!$C13="","",'АРМ-10'!$C13)</f>
        <v>0</v>
      </c>
      <c r="N13" s="113">
        <f>IF('АРМ-11'!$C13="","",'АРМ-11'!$C13)</f>
        <v>0</v>
      </c>
      <c r="O13" s="113">
        <f>IF('АРМ-12'!$C13="","",'АРМ-12'!$C13)</f>
        <v>0</v>
      </c>
      <c r="P13" s="111">
        <f t="shared" si="0"/>
        <v>0</v>
      </c>
    </row>
    <row r="14" spans="1:16" ht="15.75">
      <c r="A14" s="42" t="s">
        <v>211</v>
      </c>
      <c r="B14" s="43" t="s">
        <v>212</v>
      </c>
      <c r="C14" s="113">
        <f>IF(Сервер!C14="","",Сервер!C14)</f>
        <v>0</v>
      </c>
      <c r="D14" s="113">
        <f>IF('АРМ-1'!C14="","",'АРМ-1'!C14)</f>
        <v>0</v>
      </c>
      <c r="E14" s="113">
        <f>IF('АРМ-2'!C14="","",'АРМ-2'!C14)</f>
        <v>0</v>
      </c>
      <c r="F14" s="113">
        <f>IF('АРМ-3'!C14="","",'АРМ-3'!C14)</f>
        <v>0</v>
      </c>
      <c r="G14" s="113">
        <f>IF('АРМ-4'!C14="","",'АРМ-4'!C14)</f>
        <v>0</v>
      </c>
      <c r="H14" s="113">
        <f>IF('АРМ-5'!C14="","",'АРМ-5'!C14)</f>
        <v>0</v>
      </c>
      <c r="I14" s="113">
        <f>IF('АРМ-6'!C14="","",'АРМ-6'!C14)</f>
        <v>0</v>
      </c>
      <c r="J14" s="113">
        <f>IF('АРМ-7'!C14="","",'АРМ-7'!C14)</f>
        <v>0</v>
      </c>
      <c r="K14" s="113">
        <f>IF('АРМ-8'!C14="","",'АРМ-8'!C14)</f>
        <v>0</v>
      </c>
      <c r="L14" s="113">
        <f>IF('АРМ-9'!$C14="","",'АРМ-9'!$C14)</f>
        <v>0</v>
      </c>
      <c r="M14" s="113">
        <f>IF('АРМ-10'!$C14="","",'АРМ-10'!$C14)</f>
        <v>0</v>
      </c>
      <c r="N14" s="113">
        <f>IF('АРМ-11'!$C14="","",'АРМ-11'!$C14)</f>
        <v>0</v>
      </c>
      <c r="O14" s="113">
        <f>IF('АРМ-12'!$C14="","",'АРМ-12'!$C14)</f>
        <v>0</v>
      </c>
      <c r="P14" s="111">
        <f t="shared" si="0"/>
        <v>0</v>
      </c>
    </row>
    <row r="15" spans="1:16" ht="15.75">
      <c r="A15" s="42" t="s">
        <v>256</v>
      </c>
      <c r="B15" s="43" t="s">
        <v>257</v>
      </c>
      <c r="C15" s="113">
        <f>IF(Сервер!C15="","",Сервер!C15)</f>
        <v>0</v>
      </c>
      <c r="D15" s="113">
        <f>IF('АРМ-1'!C15="","",'АРМ-1'!C15)</f>
        <v>0</v>
      </c>
      <c r="E15" s="113">
        <f>IF('АРМ-2'!C15="","",'АРМ-2'!C15)</f>
        <v>0</v>
      </c>
      <c r="F15" s="113">
        <f>IF('АРМ-3'!C15="","",'АРМ-3'!C15)</f>
        <v>0</v>
      </c>
      <c r="G15" s="113">
        <f>IF('АРМ-4'!C15="","",'АРМ-4'!C15)</f>
        <v>0</v>
      </c>
      <c r="H15" s="113">
        <f>IF('АРМ-5'!C15="","",'АРМ-5'!C15)</f>
        <v>0</v>
      </c>
      <c r="I15" s="113">
        <f>IF('АРМ-6'!C15="","",'АРМ-6'!C15)</f>
        <v>0</v>
      </c>
      <c r="J15" s="113">
        <f>IF('АРМ-7'!C15="","",'АРМ-7'!C15)</f>
        <v>0</v>
      </c>
      <c r="K15" s="113">
        <f>IF('АРМ-8'!C15="","",'АРМ-8'!C15)</f>
        <v>0</v>
      </c>
      <c r="L15" s="113">
        <f>IF('АРМ-9'!$C15="","",'АРМ-9'!$C15)</f>
        <v>0</v>
      </c>
      <c r="M15" s="113">
        <f>IF('АРМ-10'!$C15="","",'АРМ-10'!$C15)</f>
        <v>0</v>
      </c>
      <c r="N15" s="113">
        <f>IF('АРМ-11'!$C15="","",'АРМ-11'!$C15)</f>
        <v>0</v>
      </c>
      <c r="O15" s="113">
        <f>IF('АРМ-12'!$C15="","",'АРМ-12'!$C15)</f>
        <v>0</v>
      </c>
      <c r="P15" s="111">
        <f>IF(AND(C15="",D15="",E15="",F15="",G15="",H15="",I15="",J15="",K15="",L15="",M15="",N15="",O15=""),"",SUM(C15:O15))</f>
        <v>0</v>
      </c>
    </row>
    <row r="16" spans="1:16" ht="31.5">
      <c r="A16" s="35" t="s">
        <v>53</v>
      </c>
      <c r="B16" s="46" t="s">
        <v>54</v>
      </c>
      <c r="C16" s="113">
        <f>IF(Сервер!C16="","",Сервер!C16)</f>
      </c>
      <c r="D16" s="113">
        <f>IF('АРМ-1'!C16="","",'АРМ-1'!C16)</f>
      </c>
      <c r="E16" s="113">
        <f>IF('АРМ-2'!C16="","",'АРМ-2'!C16)</f>
      </c>
      <c r="F16" s="113">
        <f>IF('АРМ-3'!C16="","",'АРМ-3'!C16)</f>
      </c>
      <c r="G16" s="113">
        <f>IF('АРМ-4'!C16="","",'АРМ-4'!C16)</f>
      </c>
      <c r="H16" s="113">
        <f>IF('АРМ-5'!C16="","",'АРМ-5'!C16)</f>
      </c>
      <c r="I16" s="113">
        <f>IF('АРМ-6'!C16="","",'АРМ-6'!C16)</f>
      </c>
      <c r="J16" s="113">
        <f>IF('АРМ-7'!C16="","",'АРМ-7'!C16)</f>
      </c>
      <c r="K16" s="113">
        <f>IF('АРМ-8'!C16="","",'АРМ-8'!C16)</f>
      </c>
      <c r="L16" s="113">
        <f>IF('АРМ-9'!$C16="","",'АРМ-9'!$C16)</f>
      </c>
      <c r="M16" s="113">
        <f>IF('АРМ-10'!$C16="","",'АРМ-10'!$C16)</f>
      </c>
      <c r="N16" s="113">
        <f>IF('АРМ-11'!$C16="","",'АРМ-11'!$C16)</f>
      </c>
      <c r="O16" s="113">
        <f>IF('АРМ-12'!$C16="","",'АРМ-12'!$C16)</f>
      </c>
      <c r="P16" s="111">
        <f t="shared" si="0"/>
      </c>
    </row>
    <row r="17" spans="1:16" ht="15.75">
      <c r="A17" s="48" t="s">
        <v>55</v>
      </c>
      <c r="B17" s="43" t="s">
        <v>56</v>
      </c>
      <c r="C17" s="113">
        <f>IF(Сервер!C17="","",Сервер!C17)</f>
        <v>0</v>
      </c>
      <c r="D17" s="113">
        <f>IF('АРМ-1'!C17="","",'АРМ-1'!C17)</f>
        <v>0</v>
      </c>
      <c r="E17" s="113">
        <f>IF('АРМ-2'!C17="","",'АРМ-2'!C17)</f>
        <v>0</v>
      </c>
      <c r="F17" s="113">
        <f>IF('АРМ-3'!C17="","",'АРМ-3'!C17)</f>
        <v>0</v>
      </c>
      <c r="G17" s="113">
        <f>IF('АРМ-4'!C17="","",'АРМ-4'!C17)</f>
        <v>0</v>
      </c>
      <c r="H17" s="113">
        <f>IF('АРМ-5'!C17="","",'АРМ-5'!C17)</f>
        <v>0</v>
      </c>
      <c r="I17" s="113">
        <f>IF('АРМ-6'!C17="","",'АРМ-6'!C17)</f>
        <v>0</v>
      </c>
      <c r="J17" s="113">
        <f>IF('АРМ-7'!C17="","",'АРМ-7'!C17)</f>
        <v>0</v>
      </c>
      <c r="K17" s="113">
        <f>IF('АРМ-8'!C17="","",'АРМ-8'!C17)</f>
        <v>0</v>
      </c>
      <c r="L17" s="113">
        <f>IF('АРМ-9'!$C17="","",'АРМ-9'!$C17)</f>
        <v>0</v>
      </c>
      <c r="M17" s="113">
        <f>IF('АРМ-10'!$C17="","",'АРМ-10'!$C17)</f>
        <v>0</v>
      </c>
      <c r="N17" s="113">
        <f>IF('АРМ-11'!$C17="","",'АРМ-11'!$C17)</f>
        <v>0</v>
      </c>
      <c r="O17" s="113">
        <f>IF('АРМ-12'!$C17="","",'АРМ-12'!$C17)</f>
        <v>0</v>
      </c>
      <c r="P17" s="111">
        <f t="shared" si="0"/>
        <v>0</v>
      </c>
    </row>
    <row r="18" spans="1:16" ht="15.75">
      <c r="A18" s="48" t="s">
        <v>57</v>
      </c>
      <c r="B18" s="43" t="s">
        <v>58</v>
      </c>
      <c r="C18" s="113">
        <f>IF(Сервер!C18="","",Сервер!C18)</f>
        <v>0</v>
      </c>
      <c r="D18" s="113">
        <f>IF('АРМ-1'!C18="","",'АРМ-1'!C18)</f>
        <v>0</v>
      </c>
      <c r="E18" s="113">
        <f>IF('АРМ-2'!C18="","",'АРМ-2'!C18)</f>
        <v>0</v>
      </c>
      <c r="F18" s="113">
        <f>IF('АРМ-3'!C18="","",'АРМ-3'!C18)</f>
        <v>0</v>
      </c>
      <c r="G18" s="113">
        <f>IF('АРМ-4'!C18="","",'АРМ-4'!C18)</f>
        <v>0</v>
      </c>
      <c r="H18" s="113">
        <f>IF('АРМ-5'!C18="","",'АРМ-5'!C18)</f>
        <v>0</v>
      </c>
      <c r="I18" s="113">
        <f>IF('АРМ-6'!C18="","",'АРМ-6'!C18)</f>
        <v>0</v>
      </c>
      <c r="J18" s="113">
        <f>IF('АРМ-7'!C18="","",'АРМ-7'!C18)</f>
        <v>0</v>
      </c>
      <c r="K18" s="113">
        <f>IF('АРМ-8'!C18="","",'АРМ-8'!C18)</f>
        <v>0</v>
      </c>
      <c r="L18" s="113">
        <f>IF('АРМ-9'!$C18="","",'АРМ-9'!$C18)</f>
        <v>0</v>
      </c>
      <c r="M18" s="113">
        <f>IF('АРМ-10'!$C18="","",'АРМ-10'!$C18)</f>
        <v>0</v>
      </c>
      <c r="N18" s="113">
        <f>IF('АРМ-11'!$C18="","",'АРМ-11'!$C18)</f>
        <v>0</v>
      </c>
      <c r="O18" s="113">
        <f>IF('АРМ-12'!$C18="","",'АРМ-12'!$C18)</f>
        <v>0</v>
      </c>
      <c r="P18" s="111">
        <f t="shared" si="0"/>
        <v>0</v>
      </c>
    </row>
    <row r="19" spans="1:16" ht="31.5">
      <c r="A19" s="35" t="s">
        <v>59</v>
      </c>
      <c r="B19" s="46" t="s">
        <v>60</v>
      </c>
      <c r="C19" s="113">
        <f>IF(Сервер!C19="","",Сервер!C19)</f>
      </c>
      <c r="D19" s="113">
        <f>IF('АРМ-1'!C19="","",'АРМ-1'!C19)</f>
      </c>
      <c r="E19" s="113">
        <f>IF('АРМ-2'!C19="","",'АРМ-2'!C19)</f>
      </c>
      <c r="F19" s="113">
        <f>IF('АРМ-3'!C19="","",'АРМ-3'!C19)</f>
      </c>
      <c r="G19" s="113">
        <f>IF('АРМ-4'!C19="","",'АРМ-4'!C19)</f>
      </c>
      <c r="H19" s="113">
        <f>IF('АРМ-5'!C19="","",'АРМ-5'!C19)</f>
      </c>
      <c r="I19" s="113">
        <f>IF('АРМ-6'!C19="","",'АРМ-6'!C19)</f>
      </c>
      <c r="J19" s="113">
        <f>IF('АРМ-7'!C19="","",'АРМ-7'!C19)</f>
      </c>
      <c r="K19" s="113">
        <f>IF('АРМ-8'!C19="","",'АРМ-8'!C19)</f>
      </c>
      <c r="L19" s="113">
        <f>IF('АРМ-9'!$C19="","",'АРМ-9'!$C19)</f>
      </c>
      <c r="M19" s="113">
        <f>IF('АРМ-10'!$C19="","",'АРМ-10'!$C19)</f>
      </c>
      <c r="N19" s="113">
        <f>IF('АРМ-11'!$C19="","",'АРМ-11'!$C19)</f>
      </c>
      <c r="O19" s="113">
        <f>IF('АРМ-12'!$C19="","",'АРМ-12'!$C19)</f>
      </c>
      <c r="P19" s="111">
        <f t="shared" si="0"/>
      </c>
    </row>
    <row r="20" spans="1:16" ht="15.75">
      <c r="A20" s="48" t="s">
        <v>61</v>
      </c>
      <c r="B20" s="43" t="s">
        <v>62</v>
      </c>
      <c r="C20" s="113">
        <f>IF(Сервер!C20="","",Сервер!C20)</f>
        <v>0</v>
      </c>
      <c r="D20" s="113">
        <f>IF('АРМ-1'!C20="","",'АРМ-1'!C20)</f>
        <v>0</v>
      </c>
      <c r="E20" s="113">
        <f>IF('АРМ-2'!C20="","",'АРМ-2'!C20)</f>
        <v>0</v>
      </c>
      <c r="F20" s="113">
        <f>IF('АРМ-3'!C20="","",'АРМ-3'!C20)</f>
        <v>0</v>
      </c>
      <c r="G20" s="113">
        <f>IF('АРМ-4'!C20="","",'АРМ-4'!C20)</f>
        <v>0</v>
      </c>
      <c r="H20" s="113">
        <f>IF('АРМ-5'!C20="","",'АРМ-5'!C20)</f>
        <v>0</v>
      </c>
      <c r="I20" s="113">
        <f>IF('АРМ-6'!C20="","",'АРМ-6'!C20)</f>
        <v>0</v>
      </c>
      <c r="J20" s="113">
        <f>IF('АРМ-7'!C20="","",'АРМ-7'!C20)</f>
        <v>0</v>
      </c>
      <c r="K20" s="113">
        <f>IF('АРМ-8'!C20="","",'АРМ-8'!C20)</f>
        <v>0</v>
      </c>
      <c r="L20" s="113">
        <f>IF('АРМ-9'!$C20="","",'АРМ-9'!$C20)</f>
        <v>0</v>
      </c>
      <c r="M20" s="113">
        <f>IF('АРМ-10'!$C20="","",'АРМ-10'!$C20)</f>
        <v>0</v>
      </c>
      <c r="N20" s="113">
        <f>IF('АРМ-11'!$C20="","",'АРМ-11'!$C20)</f>
        <v>0</v>
      </c>
      <c r="O20" s="113">
        <f>IF('АРМ-12'!$C20="","",'АРМ-12'!$C20)</f>
        <v>0</v>
      </c>
      <c r="P20" s="111">
        <f t="shared" si="0"/>
        <v>0</v>
      </c>
    </row>
    <row r="21" spans="1:16" ht="15.75">
      <c r="A21" s="48" t="s">
        <v>63</v>
      </c>
      <c r="B21" s="43" t="s">
        <v>64</v>
      </c>
      <c r="C21" s="113">
        <f>IF(Сервер!C21="","",Сервер!C21)</f>
        <v>0</v>
      </c>
      <c r="D21" s="113">
        <f>IF('АРМ-1'!C21="","",'АРМ-1'!C21)</f>
        <v>0</v>
      </c>
      <c r="E21" s="113">
        <f>IF('АРМ-2'!C21="","",'АРМ-2'!C21)</f>
        <v>0</v>
      </c>
      <c r="F21" s="113">
        <f>IF('АРМ-3'!C21="","",'АРМ-3'!C21)</f>
        <v>0</v>
      </c>
      <c r="G21" s="113">
        <f>IF('АРМ-4'!C21="","",'АРМ-4'!C21)</f>
        <v>0</v>
      </c>
      <c r="H21" s="113">
        <f>IF('АРМ-5'!C21="","",'АРМ-5'!C21)</f>
        <v>0</v>
      </c>
      <c r="I21" s="113">
        <f>IF('АРМ-6'!C21="","",'АРМ-6'!C21)</f>
        <v>0</v>
      </c>
      <c r="J21" s="113">
        <f>IF('АРМ-7'!C21="","",'АРМ-7'!C21)</f>
        <v>0</v>
      </c>
      <c r="K21" s="113">
        <f>IF('АРМ-8'!C21="","",'АРМ-8'!C21)</f>
        <v>0</v>
      </c>
      <c r="L21" s="113">
        <f>IF('АРМ-9'!$C21="","",'АРМ-9'!$C21)</f>
        <v>0</v>
      </c>
      <c r="M21" s="113">
        <f>IF('АРМ-10'!$C21="","",'АРМ-10'!$C21)</f>
        <v>0</v>
      </c>
      <c r="N21" s="113">
        <f>IF('АРМ-11'!$C21="","",'АРМ-11'!$C21)</f>
        <v>0</v>
      </c>
      <c r="O21" s="113">
        <f>IF('АРМ-12'!$C21="","",'АРМ-12'!$C21)</f>
        <v>0</v>
      </c>
      <c r="P21" s="111">
        <f t="shared" si="0"/>
        <v>0</v>
      </c>
    </row>
    <row r="22" spans="1:16" ht="15.75">
      <c r="A22" s="48" t="s">
        <v>65</v>
      </c>
      <c r="B22" s="43" t="s">
        <v>66</v>
      </c>
      <c r="C22" s="113">
        <f>IF(Сервер!C22="","",Сервер!C22)</f>
        <v>0</v>
      </c>
      <c r="D22" s="113">
        <f>IF('АРМ-1'!C22="","",'АРМ-1'!C22)</f>
        <v>0</v>
      </c>
      <c r="E22" s="113">
        <f>IF('АРМ-2'!C22="","",'АРМ-2'!C22)</f>
        <v>0</v>
      </c>
      <c r="F22" s="113">
        <f>IF('АРМ-3'!C22="","",'АРМ-3'!C22)</f>
        <v>0</v>
      </c>
      <c r="G22" s="113">
        <f>IF('АРМ-4'!C22="","",'АРМ-4'!C22)</f>
        <v>0</v>
      </c>
      <c r="H22" s="113">
        <f>IF('АРМ-5'!C22="","",'АРМ-5'!C22)</f>
        <v>0</v>
      </c>
      <c r="I22" s="113">
        <f>IF('АРМ-6'!C22="","",'АРМ-6'!C22)</f>
        <v>0</v>
      </c>
      <c r="J22" s="113">
        <f>IF('АРМ-7'!C22="","",'АРМ-7'!C22)</f>
        <v>0</v>
      </c>
      <c r="K22" s="113">
        <f>IF('АРМ-8'!C22="","",'АРМ-8'!C22)</f>
        <v>0</v>
      </c>
      <c r="L22" s="113">
        <f>IF('АРМ-9'!$C22="","",'АРМ-9'!$C22)</f>
        <v>0</v>
      </c>
      <c r="M22" s="113">
        <f>IF('АРМ-10'!$C22="","",'АРМ-10'!$C22)</f>
        <v>0</v>
      </c>
      <c r="N22" s="113">
        <f>IF('АРМ-11'!$C22="","",'АРМ-11'!$C22)</f>
        <v>0</v>
      </c>
      <c r="O22" s="113">
        <f>IF('АРМ-12'!$C22="","",'АРМ-12'!$C22)</f>
        <v>0</v>
      </c>
      <c r="P22" s="111">
        <f t="shared" si="0"/>
        <v>0</v>
      </c>
    </row>
    <row r="23" spans="1:16" ht="15.75">
      <c r="A23" s="48" t="s">
        <v>67</v>
      </c>
      <c r="B23" s="43" t="s">
        <v>68</v>
      </c>
      <c r="C23" s="113">
        <f>IF(Сервер!C23="","",Сервер!C23)</f>
        <v>0</v>
      </c>
      <c r="D23" s="113">
        <f>IF('АРМ-1'!C23="","",'АРМ-1'!C23)</f>
        <v>0</v>
      </c>
      <c r="E23" s="113">
        <f>IF('АРМ-2'!C23="","",'АРМ-2'!C23)</f>
        <v>0</v>
      </c>
      <c r="F23" s="113">
        <f>IF('АРМ-3'!C23="","",'АРМ-3'!C23)</f>
        <v>0</v>
      </c>
      <c r="G23" s="113">
        <f>IF('АРМ-4'!C23="","",'АРМ-4'!C23)</f>
        <v>0</v>
      </c>
      <c r="H23" s="113">
        <f>IF('АРМ-5'!C23="","",'АРМ-5'!C23)</f>
        <v>0</v>
      </c>
      <c r="I23" s="113">
        <f>IF('АРМ-6'!C23="","",'АРМ-6'!C23)</f>
        <v>0</v>
      </c>
      <c r="J23" s="113">
        <f>IF('АРМ-7'!C23="","",'АРМ-7'!C23)</f>
        <v>0</v>
      </c>
      <c r="K23" s="113">
        <f>IF('АРМ-8'!C23="","",'АРМ-8'!C23)</f>
        <v>0</v>
      </c>
      <c r="L23" s="113">
        <f>IF('АРМ-9'!$C23="","",'АРМ-9'!$C23)</f>
        <v>0</v>
      </c>
      <c r="M23" s="113">
        <f>IF('АРМ-10'!$C23="","",'АРМ-10'!$C23)</f>
        <v>0</v>
      </c>
      <c r="N23" s="113">
        <f>IF('АРМ-11'!$C23="","",'АРМ-11'!$C23)</f>
        <v>0</v>
      </c>
      <c r="O23" s="113">
        <f>IF('АРМ-12'!$C23="","",'АРМ-12'!$C23)</f>
        <v>0</v>
      </c>
      <c r="P23" s="111">
        <f t="shared" si="0"/>
        <v>0</v>
      </c>
    </row>
    <row r="24" spans="1:16" ht="31.5">
      <c r="A24" s="35" t="s">
        <v>69</v>
      </c>
      <c r="B24" s="46" t="s">
        <v>70</v>
      </c>
      <c r="C24" s="113">
        <f>IF(Сервер!C24="","",Сервер!C24)</f>
      </c>
      <c r="D24" s="113">
        <f>IF('АРМ-1'!C24="","",'АРМ-1'!C24)</f>
      </c>
      <c r="E24" s="113">
        <f>IF('АРМ-2'!C24="","",'АРМ-2'!C24)</f>
      </c>
      <c r="F24" s="113">
        <f>IF('АРМ-3'!C24="","",'АРМ-3'!C24)</f>
      </c>
      <c r="G24" s="113">
        <f>IF('АРМ-4'!C24="","",'АРМ-4'!C24)</f>
      </c>
      <c r="H24" s="113">
        <f>IF('АРМ-5'!C24="","",'АРМ-5'!C24)</f>
      </c>
      <c r="I24" s="113">
        <f>IF('АРМ-6'!C24="","",'АРМ-6'!C24)</f>
      </c>
      <c r="J24" s="113">
        <f>IF('АРМ-7'!C24="","",'АРМ-7'!C24)</f>
      </c>
      <c r="K24" s="113">
        <f>IF('АРМ-8'!C24="","",'АРМ-8'!C24)</f>
      </c>
      <c r="L24" s="113">
        <f>IF('АРМ-9'!$C24="","",'АРМ-9'!$C24)</f>
      </c>
      <c r="M24" s="113">
        <f>IF('АРМ-10'!$C24="","",'АРМ-10'!$C24)</f>
      </c>
      <c r="N24" s="113">
        <f>IF('АРМ-11'!$C24="","",'АРМ-11'!$C24)</f>
      </c>
      <c r="O24" s="113">
        <f>IF('АРМ-12'!$C24="","",'АРМ-12'!$C24)</f>
      </c>
      <c r="P24" s="111">
        <f t="shared" si="0"/>
      </c>
    </row>
    <row r="25" spans="1:16" ht="15.75">
      <c r="A25" s="35" t="s">
        <v>71</v>
      </c>
      <c r="B25" s="43" t="s">
        <v>56</v>
      </c>
      <c r="C25" s="113">
        <f>IF(Сервер!C25="","",Сервер!C25)</f>
        <v>0</v>
      </c>
      <c r="D25" s="113">
        <f>IF('АРМ-1'!C25="","",'АРМ-1'!C25)</f>
        <v>0</v>
      </c>
      <c r="E25" s="113">
        <f>IF('АРМ-2'!C25="","",'АРМ-2'!C25)</f>
        <v>0</v>
      </c>
      <c r="F25" s="113">
        <f>IF('АРМ-3'!C25="","",'АРМ-3'!C25)</f>
        <v>0</v>
      </c>
      <c r="G25" s="113">
        <f>IF('АРМ-4'!C25="","",'АРМ-4'!C25)</f>
        <v>0</v>
      </c>
      <c r="H25" s="113">
        <f>IF('АРМ-5'!C25="","",'АРМ-5'!C25)</f>
        <v>0</v>
      </c>
      <c r="I25" s="113">
        <f>IF('АРМ-6'!C25="","",'АРМ-6'!C25)</f>
        <v>0</v>
      </c>
      <c r="J25" s="113">
        <f>IF('АРМ-7'!C25="","",'АРМ-7'!C25)</f>
        <v>0</v>
      </c>
      <c r="K25" s="113">
        <f>IF('АРМ-8'!C25="","",'АРМ-8'!C25)</f>
        <v>0</v>
      </c>
      <c r="L25" s="113">
        <f>IF('АРМ-9'!$C25="","",'АРМ-9'!$C25)</f>
        <v>0</v>
      </c>
      <c r="M25" s="113">
        <f>IF('АРМ-10'!$C25="","",'АРМ-10'!$C25)</f>
        <v>0</v>
      </c>
      <c r="N25" s="113">
        <f>IF('АРМ-11'!$C25="","",'АРМ-11'!$C25)</f>
        <v>0</v>
      </c>
      <c r="O25" s="113">
        <f>IF('АРМ-12'!$C25="","",'АРМ-12'!$C25)</f>
        <v>0</v>
      </c>
      <c r="P25" s="111">
        <f t="shared" si="0"/>
        <v>0</v>
      </c>
    </row>
    <row r="26" spans="1:16" ht="15.75">
      <c r="A26" s="35" t="s">
        <v>72</v>
      </c>
      <c r="B26" s="43" t="s">
        <v>73</v>
      </c>
      <c r="C26" s="113">
        <f>IF(Сервер!C26="","",Сервер!C26)</f>
        <v>0</v>
      </c>
      <c r="D26" s="113">
        <f>IF('АРМ-1'!C26="","",'АРМ-1'!C26)</f>
        <v>0</v>
      </c>
      <c r="E26" s="113">
        <f>IF('АРМ-2'!C26="","",'АРМ-2'!C26)</f>
        <v>0</v>
      </c>
      <c r="F26" s="113">
        <f>IF('АРМ-3'!C26="","",'АРМ-3'!C26)</f>
        <v>0</v>
      </c>
      <c r="G26" s="113">
        <f>IF('АРМ-4'!C26="","",'АРМ-4'!C26)</f>
        <v>0</v>
      </c>
      <c r="H26" s="113">
        <f>IF('АРМ-5'!C26="","",'АРМ-5'!C26)</f>
        <v>0</v>
      </c>
      <c r="I26" s="113">
        <f>IF('АРМ-6'!C26="","",'АРМ-6'!C26)</f>
        <v>0</v>
      </c>
      <c r="J26" s="113">
        <f>IF('АРМ-7'!C26="","",'АРМ-7'!C26)</f>
        <v>0</v>
      </c>
      <c r="K26" s="113">
        <f>IF('АРМ-8'!C26="","",'АРМ-8'!C26)</f>
        <v>0</v>
      </c>
      <c r="L26" s="113">
        <f>IF('АРМ-9'!$C26="","",'АРМ-9'!$C26)</f>
        <v>0</v>
      </c>
      <c r="M26" s="113">
        <f>IF('АРМ-10'!$C26="","",'АРМ-10'!$C26)</f>
        <v>0</v>
      </c>
      <c r="N26" s="113">
        <f>IF('АРМ-11'!$C26="","",'АРМ-11'!$C26)</f>
        <v>0</v>
      </c>
      <c r="O26" s="113">
        <f>IF('АРМ-12'!$C26="","",'АРМ-12'!$C26)</f>
        <v>0</v>
      </c>
      <c r="P26" s="111">
        <f t="shared" si="0"/>
        <v>0</v>
      </c>
    </row>
    <row r="27" spans="1:16" ht="15.75">
      <c r="A27" s="35" t="s">
        <v>74</v>
      </c>
      <c r="B27" s="43" t="s">
        <v>75</v>
      </c>
      <c r="C27" s="113">
        <f>IF(Сервер!C27="","",Сервер!C27)</f>
        <v>0</v>
      </c>
      <c r="D27" s="113">
        <f>IF('АРМ-1'!C27="","",'АРМ-1'!C27)</f>
        <v>0</v>
      </c>
      <c r="E27" s="113">
        <f>IF('АРМ-2'!C27="","",'АРМ-2'!C27)</f>
        <v>0</v>
      </c>
      <c r="F27" s="113">
        <f>IF('АРМ-3'!C27="","",'АРМ-3'!C27)</f>
        <v>0</v>
      </c>
      <c r="G27" s="113">
        <f>IF('АРМ-4'!C27="","",'АРМ-4'!C27)</f>
        <v>0</v>
      </c>
      <c r="H27" s="113">
        <f>IF('АРМ-5'!C27="","",'АРМ-5'!C27)</f>
        <v>0</v>
      </c>
      <c r="I27" s="113">
        <f>IF('АРМ-6'!C27="","",'АРМ-6'!C27)</f>
        <v>0</v>
      </c>
      <c r="J27" s="113">
        <f>IF('АРМ-7'!C27="","",'АРМ-7'!C27)</f>
        <v>0</v>
      </c>
      <c r="K27" s="113">
        <f>IF('АРМ-8'!C27="","",'АРМ-8'!C27)</f>
        <v>0</v>
      </c>
      <c r="L27" s="113">
        <f>IF('АРМ-9'!$C27="","",'АРМ-9'!$C27)</f>
        <v>0</v>
      </c>
      <c r="M27" s="113">
        <f>IF('АРМ-10'!$C27="","",'АРМ-10'!$C27)</f>
        <v>0</v>
      </c>
      <c r="N27" s="113">
        <f>IF('АРМ-11'!$C27="","",'АРМ-11'!$C27)</f>
        <v>0</v>
      </c>
      <c r="O27" s="113">
        <f>IF('АРМ-12'!$C27="","",'АРМ-12'!$C27)</f>
        <v>0</v>
      </c>
      <c r="P27" s="111">
        <f t="shared" si="0"/>
        <v>0</v>
      </c>
    </row>
    <row r="28" spans="1:16" ht="15.75">
      <c r="A28" s="35" t="s">
        <v>197</v>
      </c>
      <c r="B28" s="43" t="s">
        <v>198</v>
      </c>
      <c r="C28" s="113">
        <f>IF(Сервер!C28="","",Сервер!C28)</f>
        <v>0</v>
      </c>
      <c r="D28" s="113">
        <f>IF('АРМ-1'!C28="","",'АРМ-1'!C28)</f>
        <v>0</v>
      </c>
      <c r="E28" s="113">
        <f>IF('АРМ-2'!C28="","",'АРМ-2'!C28)</f>
        <v>0</v>
      </c>
      <c r="F28" s="113">
        <f>IF('АРМ-3'!C28="","",'АРМ-3'!C28)</f>
        <v>0</v>
      </c>
      <c r="G28" s="113">
        <f>IF('АРМ-4'!C28="","",'АРМ-4'!C28)</f>
        <v>0</v>
      </c>
      <c r="H28" s="113">
        <f>IF('АРМ-5'!C28="","",'АРМ-5'!C28)</f>
        <v>0</v>
      </c>
      <c r="I28" s="113">
        <f>IF('АРМ-6'!C28="","",'АРМ-6'!C28)</f>
        <v>0</v>
      </c>
      <c r="J28" s="113">
        <f>IF('АРМ-7'!C28="","",'АРМ-7'!C28)</f>
        <v>0</v>
      </c>
      <c r="K28" s="113">
        <f>IF('АРМ-8'!C28="","",'АРМ-8'!C28)</f>
        <v>0</v>
      </c>
      <c r="L28" s="113">
        <f>IF('АРМ-9'!$C28="","",'АРМ-9'!$C28)</f>
        <v>0</v>
      </c>
      <c r="M28" s="113">
        <f>IF('АРМ-10'!$C28="","",'АРМ-10'!$C28)</f>
        <v>0</v>
      </c>
      <c r="N28" s="113">
        <f>IF('АРМ-11'!$C28="","",'АРМ-11'!$C28)</f>
        <v>0</v>
      </c>
      <c r="O28" s="113">
        <f>IF('АРМ-12'!$C28="","",'АРМ-12'!$C28)</f>
        <v>0</v>
      </c>
      <c r="P28" s="111">
        <f t="shared" si="0"/>
        <v>0</v>
      </c>
    </row>
    <row r="29" spans="1:16" ht="31.5">
      <c r="A29" s="35" t="s">
        <v>76</v>
      </c>
      <c r="B29" s="46" t="s">
        <v>77</v>
      </c>
      <c r="C29" s="113">
        <f>IF(Сервер!C29="","",Сервер!C29)</f>
      </c>
      <c r="D29" s="113">
        <f>IF('АРМ-1'!C29="","",'АРМ-1'!C29)</f>
      </c>
      <c r="E29" s="113">
        <f>IF('АРМ-2'!C29="","",'АРМ-2'!C29)</f>
      </c>
      <c r="F29" s="113">
        <f>IF('АРМ-3'!C29="","",'АРМ-3'!C29)</f>
      </c>
      <c r="G29" s="113">
        <f>IF('АРМ-4'!C29="","",'АРМ-4'!C29)</f>
      </c>
      <c r="H29" s="113">
        <f>IF('АРМ-5'!C29="","",'АРМ-5'!C29)</f>
      </c>
      <c r="I29" s="113">
        <f>IF('АРМ-6'!C29="","",'АРМ-6'!C29)</f>
      </c>
      <c r="J29" s="113">
        <f>IF('АРМ-7'!C29="","",'АРМ-7'!C29)</f>
      </c>
      <c r="K29" s="113">
        <f>IF('АРМ-8'!C29="","",'АРМ-8'!C29)</f>
      </c>
      <c r="L29" s="113">
        <f>IF('АРМ-9'!$C29="","",'АРМ-9'!$C29)</f>
      </c>
      <c r="M29" s="113">
        <f>IF('АРМ-10'!$C29="","",'АРМ-10'!$C29)</f>
      </c>
      <c r="N29" s="113">
        <f>IF('АРМ-11'!$C29="","",'АРМ-11'!$C29)</f>
      </c>
      <c r="O29" s="113">
        <f>IF('АРМ-12'!$C29="","",'АРМ-12'!$C29)</f>
      </c>
      <c r="P29" s="111">
        <f aca="true" t="shared" si="1" ref="P29:P58">IF(AND(C29="",D29="",E29="",F29="",G29="",H29="",I29="",J29="",K29="",L29="",M29="",N29="",O29=""),"",SUM(C29:O29))</f>
      </c>
    </row>
    <row r="30" spans="1:16" ht="15.75">
      <c r="A30" s="35" t="s">
        <v>78</v>
      </c>
      <c r="B30" s="43" t="s">
        <v>56</v>
      </c>
      <c r="C30" s="113">
        <f>IF(Сервер!C30="","",Сервер!C30)</f>
        <v>0</v>
      </c>
      <c r="D30" s="113">
        <f>IF('АРМ-1'!C30="","",'АРМ-1'!C30)</f>
        <v>0</v>
      </c>
      <c r="E30" s="113">
        <f>IF('АРМ-2'!C30="","",'АРМ-2'!C30)</f>
        <v>0</v>
      </c>
      <c r="F30" s="113">
        <f>IF('АРМ-3'!C30="","",'АРМ-3'!C30)</f>
        <v>0</v>
      </c>
      <c r="G30" s="113">
        <f>IF('АРМ-4'!C30="","",'АРМ-4'!C30)</f>
        <v>0</v>
      </c>
      <c r="H30" s="113">
        <f>IF('АРМ-5'!C30="","",'АРМ-5'!C30)</f>
        <v>0</v>
      </c>
      <c r="I30" s="113">
        <f>IF('АРМ-6'!C30="","",'АРМ-6'!C30)</f>
        <v>0</v>
      </c>
      <c r="J30" s="113">
        <f>IF('АРМ-7'!C30="","",'АРМ-7'!C30)</f>
        <v>0</v>
      </c>
      <c r="K30" s="113">
        <f>IF('АРМ-8'!C30="","",'АРМ-8'!C30)</f>
        <v>0</v>
      </c>
      <c r="L30" s="113">
        <f>IF('АРМ-9'!$C30="","",'АРМ-9'!$C30)</f>
        <v>0</v>
      </c>
      <c r="M30" s="113">
        <f>IF('АРМ-10'!$C30="","",'АРМ-10'!$C30)</f>
        <v>0</v>
      </c>
      <c r="N30" s="113">
        <f>IF('АРМ-11'!$C30="","",'АРМ-11'!$C30)</f>
        <v>0</v>
      </c>
      <c r="O30" s="113">
        <f>IF('АРМ-12'!$C30="","",'АРМ-12'!$C30)</f>
        <v>0</v>
      </c>
      <c r="P30" s="111">
        <f t="shared" si="1"/>
        <v>0</v>
      </c>
    </row>
    <row r="31" spans="1:16" ht="15.75">
      <c r="A31" s="35" t="s">
        <v>79</v>
      </c>
      <c r="B31" s="43" t="s">
        <v>75</v>
      </c>
      <c r="C31" s="113">
        <f>IF(Сервер!C31="","",Сервер!C31)</f>
        <v>0</v>
      </c>
      <c r="D31" s="113">
        <f>IF('АРМ-1'!C31="","",'АРМ-1'!C31)</f>
        <v>0</v>
      </c>
      <c r="E31" s="113">
        <f>IF('АРМ-2'!C31="","",'АРМ-2'!C31)</f>
        <v>0</v>
      </c>
      <c r="F31" s="113">
        <f>IF('АРМ-3'!C31="","",'АРМ-3'!C31)</f>
        <v>0</v>
      </c>
      <c r="G31" s="113">
        <f>IF('АРМ-4'!C31="","",'АРМ-4'!C31)</f>
        <v>0</v>
      </c>
      <c r="H31" s="113">
        <f>IF('АРМ-5'!C31="","",'АРМ-5'!C31)</f>
        <v>0</v>
      </c>
      <c r="I31" s="113">
        <f>IF('АРМ-6'!C31="","",'АРМ-6'!C31)</f>
        <v>0</v>
      </c>
      <c r="J31" s="113">
        <f>IF('АРМ-7'!C31="","",'АРМ-7'!C31)</f>
        <v>0</v>
      </c>
      <c r="K31" s="113">
        <f>IF('АРМ-8'!C31="","",'АРМ-8'!C31)</f>
        <v>0</v>
      </c>
      <c r="L31" s="113">
        <f>IF('АРМ-9'!$C31="","",'АРМ-9'!$C31)</f>
        <v>0</v>
      </c>
      <c r="M31" s="113">
        <f>IF('АРМ-10'!$C31="","",'АРМ-10'!$C31)</f>
        <v>0</v>
      </c>
      <c r="N31" s="113">
        <f>IF('АРМ-11'!$C31="","",'АРМ-11'!$C31)</f>
        <v>0</v>
      </c>
      <c r="O31" s="113">
        <f>IF('АРМ-12'!$C31="","",'АРМ-12'!$C31)</f>
        <v>0</v>
      </c>
      <c r="P31" s="111">
        <f t="shared" si="1"/>
        <v>0</v>
      </c>
    </row>
    <row r="32" spans="1:16" ht="15.75">
      <c r="A32" s="35" t="s">
        <v>80</v>
      </c>
      <c r="B32" s="43" t="s">
        <v>81</v>
      </c>
      <c r="C32" s="113">
        <f>IF(Сервер!C32="","",Сервер!C32)</f>
        <v>0</v>
      </c>
      <c r="D32" s="113">
        <f>IF('АРМ-1'!C32="","",'АРМ-1'!C32)</f>
        <v>0</v>
      </c>
      <c r="E32" s="113">
        <f>IF('АРМ-2'!C32="","",'АРМ-2'!C32)</f>
        <v>0</v>
      </c>
      <c r="F32" s="113">
        <f>IF('АРМ-3'!C32="","",'АРМ-3'!C32)</f>
        <v>0</v>
      </c>
      <c r="G32" s="113">
        <f>IF('АРМ-4'!C32="","",'АРМ-4'!C32)</f>
        <v>0</v>
      </c>
      <c r="H32" s="113">
        <f>IF('АРМ-5'!C32="","",'АРМ-5'!C32)</f>
        <v>0</v>
      </c>
      <c r="I32" s="113">
        <f>IF('АРМ-6'!C32="","",'АРМ-6'!C32)</f>
        <v>0</v>
      </c>
      <c r="J32" s="113">
        <f>IF('АРМ-7'!C32="","",'АРМ-7'!C32)</f>
        <v>0</v>
      </c>
      <c r="K32" s="113">
        <f>IF('АРМ-8'!C32="","",'АРМ-8'!C32)</f>
        <v>0</v>
      </c>
      <c r="L32" s="113">
        <f>IF('АРМ-9'!$C32="","",'АРМ-9'!$C32)</f>
        <v>0</v>
      </c>
      <c r="M32" s="113">
        <f>IF('АРМ-10'!$C32="","",'АРМ-10'!$C32)</f>
        <v>0</v>
      </c>
      <c r="N32" s="113">
        <f>IF('АРМ-11'!$C32="","",'АРМ-11'!$C32)</f>
        <v>0</v>
      </c>
      <c r="O32" s="113">
        <f>IF('АРМ-12'!$C32="","",'АРМ-12'!$C32)</f>
        <v>0</v>
      </c>
      <c r="P32" s="111">
        <f t="shared" si="1"/>
        <v>0</v>
      </c>
    </row>
    <row r="33" spans="1:16" ht="15.75">
      <c r="A33" s="35" t="s">
        <v>199</v>
      </c>
      <c r="B33" s="43" t="s">
        <v>198</v>
      </c>
      <c r="C33" s="113">
        <f>IF(Сервер!C33="","",Сервер!C33)</f>
        <v>0</v>
      </c>
      <c r="D33" s="113">
        <f>IF('АРМ-1'!C33="","",'АРМ-1'!C33)</f>
        <v>0</v>
      </c>
      <c r="E33" s="113">
        <f>IF('АРМ-2'!C33="","",'АРМ-2'!C33)</f>
        <v>0</v>
      </c>
      <c r="F33" s="113">
        <f>IF('АРМ-3'!C33="","",'АРМ-3'!C33)</f>
        <v>0</v>
      </c>
      <c r="G33" s="113">
        <f>IF('АРМ-4'!C33="","",'АРМ-4'!C33)</f>
        <v>0</v>
      </c>
      <c r="H33" s="113">
        <f>IF('АРМ-5'!C33="","",'АРМ-5'!C33)</f>
        <v>0</v>
      </c>
      <c r="I33" s="113">
        <f>IF('АРМ-6'!C33="","",'АРМ-6'!C33)</f>
        <v>0</v>
      </c>
      <c r="J33" s="113">
        <f>IF('АРМ-7'!C33="","",'АРМ-7'!C33)</f>
        <v>0</v>
      </c>
      <c r="K33" s="113">
        <f>IF('АРМ-8'!C33="","",'АРМ-8'!C33)</f>
        <v>0</v>
      </c>
      <c r="L33" s="113">
        <f>IF('АРМ-9'!$C33="","",'АРМ-9'!$C33)</f>
        <v>0</v>
      </c>
      <c r="M33" s="113">
        <f>IF('АРМ-10'!$C33="","",'АРМ-10'!$C33)</f>
        <v>0</v>
      </c>
      <c r="N33" s="113">
        <f>IF('АРМ-11'!$C33="","",'АРМ-11'!$C33)</f>
        <v>0</v>
      </c>
      <c r="O33" s="113">
        <f>IF('АРМ-12'!$C33="","",'АРМ-12'!$C33)</f>
        <v>0</v>
      </c>
      <c r="P33" s="111">
        <f t="shared" si="1"/>
        <v>0</v>
      </c>
    </row>
    <row r="34" spans="1:16" ht="31.5">
      <c r="A34" s="35" t="s">
        <v>82</v>
      </c>
      <c r="B34" s="46" t="s">
        <v>227</v>
      </c>
      <c r="C34" s="113">
        <f>IF(Сервер!C34="","",Сервер!C34)</f>
      </c>
      <c r="D34" s="113">
        <f>IF('АРМ-1'!C34="","",'АРМ-1'!C34)</f>
      </c>
      <c r="E34" s="113">
        <f>IF('АРМ-2'!C34="","",'АРМ-2'!C34)</f>
      </c>
      <c r="F34" s="113">
        <f>IF('АРМ-3'!C34="","",'АРМ-3'!C34)</f>
      </c>
      <c r="G34" s="113">
        <f>IF('АРМ-4'!C34="","",'АРМ-4'!C34)</f>
      </c>
      <c r="H34" s="113">
        <f>IF('АРМ-5'!C34="","",'АРМ-5'!C34)</f>
      </c>
      <c r="I34" s="113">
        <f>IF('АРМ-6'!C34="","",'АРМ-6'!C34)</f>
      </c>
      <c r="J34" s="113">
        <f>IF('АРМ-7'!C34="","",'АРМ-7'!C34)</f>
      </c>
      <c r="K34" s="113">
        <f>IF('АРМ-8'!C34="","",'АРМ-8'!C34)</f>
      </c>
      <c r="L34" s="113">
        <f>IF('АРМ-9'!$C34="","",'АРМ-9'!$C34)</f>
      </c>
      <c r="M34" s="113">
        <f>IF('АРМ-10'!$C34="","",'АРМ-10'!$C34)</f>
      </c>
      <c r="N34" s="113">
        <f>IF('АРМ-11'!$C34="","",'АРМ-11'!$C34)</f>
      </c>
      <c r="O34" s="113">
        <f>IF('АРМ-12'!$C34="","",'АРМ-12'!$C34)</f>
      </c>
      <c r="P34" s="111">
        <f t="shared" si="1"/>
      </c>
    </row>
    <row r="35" spans="1:16" ht="15.75">
      <c r="A35" s="35" t="s">
        <v>200</v>
      </c>
      <c r="B35" s="43" t="s">
        <v>56</v>
      </c>
      <c r="C35" s="113">
        <f>IF(Сервер!C35="","",Сервер!C35)</f>
        <v>0</v>
      </c>
      <c r="D35" s="113">
        <f>IF('АРМ-1'!C35="","",'АРМ-1'!C35)</f>
        <v>0</v>
      </c>
      <c r="E35" s="113">
        <f>IF('АРМ-2'!C35="","",'АРМ-2'!C35)</f>
        <v>0</v>
      </c>
      <c r="F35" s="113">
        <f>IF('АРМ-3'!C35="","",'АРМ-3'!C35)</f>
        <v>0</v>
      </c>
      <c r="G35" s="113">
        <f>IF('АРМ-4'!C35="","",'АРМ-4'!C35)</f>
        <v>0</v>
      </c>
      <c r="H35" s="113">
        <f>IF('АРМ-5'!C35="","",'АРМ-5'!C35)</f>
        <v>0</v>
      </c>
      <c r="I35" s="113">
        <f>IF('АРМ-6'!C35="","",'АРМ-6'!C35)</f>
        <v>0</v>
      </c>
      <c r="J35" s="113">
        <f>IF('АРМ-7'!C35="","",'АРМ-7'!C35)</f>
        <v>0</v>
      </c>
      <c r="K35" s="113">
        <f>IF('АРМ-8'!C35="","",'АРМ-8'!C35)</f>
        <v>0</v>
      </c>
      <c r="L35" s="113">
        <f>IF('АРМ-9'!$C35="","",'АРМ-9'!$C35)</f>
        <v>0</v>
      </c>
      <c r="M35" s="113">
        <f>IF('АРМ-10'!$C35="","",'АРМ-10'!$C35)</f>
        <v>0</v>
      </c>
      <c r="N35" s="113">
        <f>IF('АРМ-11'!$C35="","",'АРМ-11'!$C35)</f>
        <v>0</v>
      </c>
      <c r="O35" s="113">
        <f>IF('АРМ-12'!$C35="","",'АРМ-12'!$C35)</f>
        <v>0</v>
      </c>
      <c r="P35" s="111">
        <f t="shared" si="1"/>
        <v>0</v>
      </c>
    </row>
    <row r="36" spans="1:16" ht="15.75">
      <c r="A36" s="35" t="s">
        <v>228</v>
      </c>
      <c r="B36" s="43" t="s">
        <v>201</v>
      </c>
      <c r="C36" s="113">
        <f>IF(Сервер!C36="","",Сервер!C36)</f>
        <v>0</v>
      </c>
      <c r="D36" s="113">
        <f>IF('АРМ-1'!C36="","",'АРМ-1'!C36)</f>
        <v>0</v>
      </c>
      <c r="E36" s="113">
        <f>IF('АРМ-2'!C36="","",'АРМ-2'!C36)</f>
        <v>0</v>
      </c>
      <c r="F36" s="113">
        <f>IF('АРМ-3'!C36="","",'АРМ-3'!C36)</f>
        <v>0</v>
      </c>
      <c r="G36" s="113">
        <f>IF('АРМ-4'!C36="","",'АРМ-4'!C36)</f>
        <v>0</v>
      </c>
      <c r="H36" s="113">
        <f>IF('АРМ-5'!C36="","",'АРМ-5'!C36)</f>
        <v>0</v>
      </c>
      <c r="I36" s="113">
        <f>IF('АРМ-6'!C36="","",'АРМ-6'!C36)</f>
        <v>0</v>
      </c>
      <c r="J36" s="113">
        <f>IF('АРМ-7'!C36="","",'АРМ-7'!C36)</f>
        <v>0</v>
      </c>
      <c r="K36" s="113">
        <f>IF('АРМ-8'!C36="","",'АРМ-8'!C36)</f>
        <v>0</v>
      </c>
      <c r="L36" s="113">
        <f>IF('АРМ-9'!$C36="","",'АРМ-9'!$C36)</f>
        <v>0</v>
      </c>
      <c r="M36" s="113">
        <f>IF('АРМ-10'!$C36="","",'АРМ-10'!$C36)</f>
        <v>0</v>
      </c>
      <c r="N36" s="113">
        <f>IF('АРМ-11'!$C36="","",'АРМ-11'!$C36)</f>
        <v>0</v>
      </c>
      <c r="O36" s="113">
        <f>IF('АРМ-12'!$C36="","",'АРМ-12'!$C36)</f>
        <v>0</v>
      </c>
      <c r="P36" s="111">
        <f t="shared" si="1"/>
        <v>0</v>
      </c>
    </row>
    <row r="37" spans="1:16" ht="31.5">
      <c r="A37" s="35" t="s">
        <v>259</v>
      </c>
      <c r="B37" s="43" t="s">
        <v>260</v>
      </c>
      <c r="C37" s="113">
        <f>IF(Сервер!C37="","",Сервер!C37)</f>
        <v>0</v>
      </c>
      <c r="D37" s="113">
        <f>IF('АРМ-1'!C37="","",'АРМ-1'!C37)</f>
        <v>0</v>
      </c>
      <c r="E37" s="113">
        <f>IF('АРМ-2'!C37="","",'АРМ-2'!C37)</f>
        <v>0</v>
      </c>
      <c r="F37" s="113">
        <f>IF('АРМ-3'!C37="","",'АРМ-3'!C37)</f>
        <v>0</v>
      </c>
      <c r="G37" s="113">
        <f>IF('АРМ-4'!C37="","",'АРМ-4'!C37)</f>
        <v>0</v>
      </c>
      <c r="H37" s="113">
        <f>IF('АРМ-5'!C37="","",'АРМ-5'!C37)</f>
        <v>0</v>
      </c>
      <c r="I37" s="113">
        <f>IF('АРМ-6'!C37="","",'АРМ-6'!C37)</f>
        <v>0</v>
      </c>
      <c r="J37" s="113">
        <f>IF('АРМ-7'!C37="","",'АРМ-7'!C37)</f>
        <v>0</v>
      </c>
      <c r="K37" s="113">
        <f>IF('АРМ-8'!C37="","",'АРМ-8'!C37)</f>
        <v>0</v>
      </c>
      <c r="L37" s="113">
        <f>IF('АРМ-9'!$C37="","",'АРМ-9'!$C37)</f>
        <v>0</v>
      </c>
      <c r="M37" s="113">
        <f>IF('АРМ-10'!$C37="","",'АРМ-10'!$C37)</f>
        <v>0</v>
      </c>
      <c r="N37" s="113">
        <f>IF('АРМ-11'!$C37="","",'АРМ-11'!$C37)</f>
        <v>0</v>
      </c>
      <c r="O37" s="113">
        <f>IF('АРМ-12'!$C37="","",'АРМ-12'!$C37)</f>
        <v>0</v>
      </c>
      <c r="P37" s="111">
        <f>IF(AND(C37="",D37="",E37="",F37="",G37="",H37="",I37="",J37="",K37="",L37="",M37="",N37="",O37=""),"",SUM(C37:O37))</f>
        <v>0</v>
      </c>
    </row>
    <row r="38" spans="1:16" ht="31.5">
      <c r="A38" s="35" t="s">
        <v>84</v>
      </c>
      <c r="B38" s="46" t="s">
        <v>85</v>
      </c>
      <c r="C38" s="113">
        <f>IF(Сервер!C38="","",Сервер!C38)</f>
        <v>0</v>
      </c>
      <c r="D38" s="113">
        <f>IF('АРМ-1'!C38="","",'АРМ-1'!C38)</f>
        <v>0</v>
      </c>
      <c r="E38" s="113">
        <f>IF('АРМ-2'!C38="","",'АРМ-2'!C38)</f>
        <v>0</v>
      </c>
      <c r="F38" s="113">
        <f>IF('АРМ-3'!C38="","",'АРМ-3'!C38)</f>
        <v>0</v>
      </c>
      <c r="G38" s="113">
        <f>IF('АРМ-4'!C38="","",'АРМ-4'!C38)</f>
        <v>0</v>
      </c>
      <c r="H38" s="113">
        <f>IF('АРМ-5'!C38="","",'АРМ-5'!C38)</f>
        <v>0</v>
      </c>
      <c r="I38" s="113">
        <f>IF('АРМ-6'!C38="","",'АРМ-6'!C38)</f>
        <v>0</v>
      </c>
      <c r="J38" s="113">
        <f>IF('АРМ-7'!C38="","",'АРМ-7'!C38)</f>
        <v>0</v>
      </c>
      <c r="K38" s="113">
        <f>IF('АРМ-8'!C38="","",'АРМ-8'!C38)</f>
        <v>0</v>
      </c>
      <c r="L38" s="113">
        <f>IF('АРМ-9'!$C38="","",'АРМ-9'!$C38)</f>
        <v>0</v>
      </c>
      <c r="M38" s="113">
        <f>IF('АРМ-10'!$C38="","",'АРМ-10'!$C38)</f>
        <v>0</v>
      </c>
      <c r="N38" s="113">
        <f>IF('АРМ-11'!$C38="","",'АРМ-11'!$C38)</f>
        <v>0</v>
      </c>
      <c r="O38" s="113">
        <f>IF('АРМ-12'!$C38="","",'АРМ-12'!$C38)</f>
        <v>0</v>
      </c>
      <c r="P38" s="111">
        <f t="shared" si="1"/>
        <v>0</v>
      </c>
    </row>
    <row r="39" spans="1:16" ht="15.75">
      <c r="A39" s="35">
        <v>8</v>
      </c>
      <c r="B39" s="46" t="s">
        <v>206</v>
      </c>
      <c r="C39" s="113">
        <f>IF(Сервер!C39="","",Сервер!C39)</f>
        <v>0</v>
      </c>
      <c r="D39" s="113">
        <f>IF('АРМ-1'!C39="","",'АРМ-1'!C39)</f>
        <v>0</v>
      </c>
      <c r="E39" s="113">
        <f>IF('АРМ-2'!C39="","",'АРМ-2'!C39)</f>
        <v>0</v>
      </c>
      <c r="F39" s="113">
        <f>IF('АРМ-3'!C39="","",'АРМ-3'!C39)</f>
        <v>0</v>
      </c>
      <c r="G39" s="113">
        <f>IF('АРМ-4'!C39="","",'АРМ-4'!C39)</f>
        <v>0</v>
      </c>
      <c r="H39" s="113">
        <f>IF('АРМ-5'!C39="","",'АРМ-5'!C39)</f>
        <v>0</v>
      </c>
      <c r="I39" s="113">
        <f>IF('АРМ-6'!C39="","",'АРМ-6'!C39)</f>
        <v>0</v>
      </c>
      <c r="J39" s="113">
        <f>IF('АРМ-7'!C39="","",'АРМ-7'!C39)</f>
        <v>0</v>
      </c>
      <c r="K39" s="113">
        <f>IF('АРМ-8'!C39="","",'АРМ-8'!C39)</f>
        <v>0</v>
      </c>
      <c r="L39" s="113">
        <f>IF('АРМ-9'!$C39="","",'АРМ-9'!$C39)</f>
        <v>0</v>
      </c>
      <c r="M39" s="113">
        <f>IF('АРМ-10'!$C39="","",'АРМ-10'!$C39)</f>
        <v>0</v>
      </c>
      <c r="N39" s="113">
        <f>IF('АРМ-11'!$C39="","",'АРМ-11'!$C39)</f>
        <v>0</v>
      </c>
      <c r="O39" s="113">
        <f>IF('АРМ-12'!$C39="","",'АРМ-12'!$C39)</f>
        <v>0</v>
      </c>
      <c r="P39" s="111">
        <f t="shared" si="1"/>
        <v>0</v>
      </c>
    </row>
    <row r="40" spans="1:16" ht="15.75">
      <c r="A40" s="35" t="s">
        <v>207</v>
      </c>
      <c r="B40" s="43" t="s">
        <v>208</v>
      </c>
      <c r="C40" s="113">
        <f>IF(Сервер!C40="","",Сервер!C40)</f>
        <v>0</v>
      </c>
      <c r="D40" s="113">
        <f>IF('АРМ-1'!C40="","",'АРМ-1'!C40)</f>
        <v>0</v>
      </c>
      <c r="E40" s="113">
        <f>IF('АРМ-2'!C40="","",'АРМ-2'!C40)</f>
        <v>0</v>
      </c>
      <c r="F40" s="113">
        <f>IF('АРМ-3'!C40="","",'АРМ-3'!C40)</f>
        <v>0</v>
      </c>
      <c r="G40" s="113">
        <f>IF('АРМ-4'!C40="","",'АРМ-4'!C40)</f>
        <v>0</v>
      </c>
      <c r="H40" s="113">
        <f>IF('АРМ-5'!C40="","",'АРМ-5'!C40)</f>
        <v>0</v>
      </c>
      <c r="I40" s="113">
        <f>IF('АРМ-6'!C40="","",'АРМ-6'!C40)</f>
        <v>0</v>
      </c>
      <c r="J40" s="113">
        <f>IF('АРМ-7'!C40="","",'АРМ-7'!C40)</f>
        <v>0</v>
      </c>
      <c r="K40" s="113">
        <f>IF('АРМ-8'!C40="","",'АРМ-8'!C40)</f>
        <v>0</v>
      </c>
      <c r="L40" s="113">
        <f>IF('АРМ-9'!$C40="","",'АРМ-9'!$C40)</f>
        <v>0</v>
      </c>
      <c r="M40" s="113">
        <f>IF('АРМ-10'!$C40="","",'АРМ-10'!$C40)</f>
        <v>0</v>
      </c>
      <c r="N40" s="113">
        <f>IF('АРМ-11'!$C40="","",'АРМ-11'!$C40)</f>
        <v>0</v>
      </c>
      <c r="O40" s="113">
        <f>IF('АРМ-12'!$C40="","",'АРМ-12'!$C40)</f>
        <v>0</v>
      </c>
      <c r="P40" s="111">
        <f t="shared" si="1"/>
        <v>0</v>
      </c>
    </row>
    <row r="41" spans="1:16" ht="31.5">
      <c r="A41" s="35" t="s">
        <v>213</v>
      </c>
      <c r="B41" s="46" t="s">
        <v>214</v>
      </c>
      <c r="C41" s="113">
        <f>IF(Сервер!C41="","",Сервер!C41)</f>
        <v>0</v>
      </c>
      <c r="D41" s="113">
        <f>IF('АРМ-1'!C41="","",'АРМ-1'!C41)</f>
        <v>0</v>
      </c>
      <c r="E41" s="113">
        <f>IF('АРМ-2'!C41="","",'АРМ-2'!C41)</f>
        <v>0</v>
      </c>
      <c r="F41" s="113">
        <f>IF('АРМ-3'!C41="","",'АРМ-3'!C41)</f>
        <v>0</v>
      </c>
      <c r="G41" s="113">
        <f>IF('АРМ-4'!C41="","",'АРМ-4'!C41)</f>
        <v>0</v>
      </c>
      <c r="H41" s="113">
        <f>IF('АРМ-5'!C41="","",'АРМ-5'!C41)</f>
        <v>0</v>
      </c>
      <c r="I41" s="113">
        <f>IF('АРМ-6'!C41="","",'АРМ-6'!C41)</f>
        <v>0</v>
      </c>
      <c r="J41" s="113">
        <f>IF('АРМ-7'!C41="","",'АРМ-7'!C41)</f>
        <v>0</v>
      </c>
      <c r="K41" s="113">
        <f>IF('АРМ-8'!C41="","",'АРМ-8'!C41)</f>
        <v>0</v>
      </c>
      <c r="L41" s="113">
        <f>IF('АРМ-9'!$C41="","",'АРМ-9'!$C41)</f>
        <v>0</v>
      </c>
      <c r="M41" s="113">
        <f>IF('АРМ-10'!$C41="","",'АРМ-10'!$C41)</f>
        <v>0</v>
      </c>
      <c r="N41" s="113">
        <f>IF('АРМ-11'!$C41="","",'АРМ-11'!$C41)</f>
        <v>0</v>
      </c>
      <c r="O41" s="113">
        <f>IF('АРМ-12'!$C41="","",'АРМ-12'!$C41)</f>
        <v>0</v>
      </c>
      <c r="P41" s="111">
        <f t="shared" si="1"/>
        <v>0</v>
      </c>
    </row>
    <row r="42" spans="1:16" ht="15.75">
      <c r="A42" s="35" t="s">
        <v>182</v>
      </c>
      <c r="B42" s="50" t="s">
        <v>86</v>
      </c>
      <c r="C42" s="113">
        <f>IF(Сервер!C42="","",Сервер!C42)</f>
        <v>0</v>
      </c>
      <c r="D42" s="113">
        <f>IF('АРМ-1'!C42="","",'АРМ-1'!C42)</f>
        <v>0</v>
      </c>
      <c r="E42" s="113">
        <f>IF('АРМ-2'!C42="","",'АРМ-2'!C42)</f>
        <v>0</v>
      </c>
      <c r="F42" s="113">
        <f>IF('АРМ-3'!C42="","",'АРМ-3'!C42)</f>
        <v>0</v>
      </c>
      <c r="G42" s="113">
        <f>IF('АРМ-4'!C42="","",'АРМ-4'!C42)</f>
        <v>0</v>
      </c>
      <c r="H42" s="113">
        <f>IF('АРМ-5'!C42="","",'АРМ-5'!C42)</f>
        <v>0</v>
      </c>
      <c r="I42" s="113">
        <f>IF('АРМ-6'!C42="","",'АРМ-6'!C42)</f>
        <v>0</v>
      </c>
      <c r="J42" s="113">
        <f>IF('АРМ-7'!C42="","",'АРМ-7'!C42)</f>
        <v>0</v>
      </c>
      <c r="K42" s="113">
        <f>IF('АРМ-8'!C42="","",'АРМ-8'!C42)</f>
        <v>0</v>
      </c>
      <c r="L42" s="113">
        <f>IF('АРМ-9'!$C42="","",'АРМ-9'!$C42)</f>
        <v>0</v>
      </c>
      <c r="M42" s="113">
        <f>IF('АРМ-10'!$C42="","",'АРМ-10'!$C42)</f>
        <v>0</v>
      </c>
      <c r="N42" s="113">
        <f>IF('АРМ-11'!$C42="","",'АРМ-11'!$C42)</f>
        <v>0</v>
      </c>
      <c r="O42" s="113">
        <f>IF('АРМ-12'!$C42="","",'АРМ-12'!$C42)</f>
        <v>0</v>
      </c>
      <c r="P42" s="111">
        <f t="shared" si="1"/>
        <v>0</v>
      </c>
    </row>
    <row r="43" spans="1:16" ht="15.75">
      <c r="A43" s="35" t="s">
        <v>92</v>
      </c>
      <c r="B43" s="50" t="s">
        <v>87</v>
      </c>
      <c r="C43" s="113">
        <f>IF(Сервер!C43="","",Сервер!C43)</f>
      </c>
      <c r="D43" s="113">
        <f>IF('АРМ-1'!C43="","",'АРМ-1'!C43)</f>
      </c>
      <c r="E43" s="113">
        <f>IF('АРМ-2'!C43="","",'АРМ-2'!C43)</f>
      </c>
      <c r="F43" s="113">
        <f>IF('АРМ-3'!C43="","",'АРМ-3'!C43)</f>
      </c>
      <c r="G43" s="113">
        <f>IF('АРМ-4'!C43="","",'АРМ-4'!C43)</f>
      </c>
      <c r="H43" s="113">
        <f>IF('АРМ-5'!C43="","",'АРМ-5'!C43)</f>
      </c>
      <c r="I43" s="113">
        <f>IF('АРМ-6'!C43="","",'АРМ-6'!C43)</f>
      </c>
      <c r="J43" s="113">
        <f>IF('АРМ-7'!C43="","",'АРМ-7'!C43)</f>
      </c>
      <c r="K43" s="113">
        <f>IF('АРМ-8'!C43="","",'АРМ-8'!C43)</f>
      </c>
      <c r="L43" s="113">
        <f>IF('АРМ-9'!$C43="","",'АРМ-9'!$C43)</f>
      </c>
      <c r="M43" s="113">
        <f>IF('АРМ-10'!$C43="","",'АРМ-10'!$C43)</f>
      </c>
      <c r="N43" s="113">
        <f>IF('АРМ-11'!$C43="","",'АРМ-11'!$C43)</f>
      </c>
      <c r="O43" s="113">
        <f>IF('АРМ-12'!$C43="","",'АРМ-12'!$C43)</f>
      </c>
      <c r="P43" s="111">
        <f t="shared" si="1"/>
      </c>
    </row>
    <row r="44" spans="1:16" ht="15.75">
      <c r="A44" s="35" t="s">
        <v>95</v>
      </c>
      <c r="B44" s="43" t="s">
        <v>261</v>
      </c>
      <c r="C44" s="113">
        <f>IF(Сервер!C44="","",Сервер!C44)</f>
        <v>0</v>
      </c>
      <c r="D44" s="113">
        <f>IF('АРМ-1'!C44="","",'АРМ-1'!C44)</f>
        <v>0</v>
      </c>
      <c r="E44" s="113">
        <f>IF('АРМ-2'!C44="","",'АРМ-2'!C44)</f>
        <v>0</v>
      </c>
      <c r="F44" s="113">
        <f>IF('АРМ-3'!C44="","",'АРМ-3'!C44)</f>
        <v>0</v>
      </c>
      <c r="G44" s="113">
        <f>IF('АРМ-4'!C44="","",'АРМ-4'!C44)</f>
        <v>0</v>
      </c>
      <c r="H44" s="113">
        <f>IF('АРМ-5'!C44="","",'АРМ-5'!C44)</f>
        <v>0</v>
      </c>
      <c r="I44" s="113">
        <f>IF('АРМ-6'!C44="","",'АРМ-6'!C44)</f>
        <v>0</v>
      </c>
      <c r="J44" s="113">
        <f>IF('АРМ-7'!C44="","",'АРМ-7'!C44)</f>
        <v>0</v>
      </c>
      <c r="K44" s="113">
        <f>IF('АРМ-8'!C44="","",'АРМ-8'!C44)</f>
        <v>0</v>
      </c>
      <c r="L44" s="113">
        <f>IF('АРМ-9'!$C44="","",'АРМ-9'!$C44)</f>
        <v>0</v>
      </c>
      <c r="M44" s="113">
        <f>IF('АРМ-10'!$C44="","",'АРМ-10'!$C44)</f>
        <v>0</v>
      </c>
      <c r="N44" s="113">
        <f>IF('АРМ-11'!$C44="","",'АРМ-11'!$C44)</f>
        <v>0</v>
      </c>
      <c r="O44" s="113">
        <f>IF('АРМ-12'!$C44="","",'АРМ-12'!$C44)</f>
        <v>0</v>
      </c>
      <c r="P44" s="111">
        <f t="shared" si="1"/>
        <v>0</v>
      </c>
    </row>
    <row r="45" spans="1:16" ht="15.75">
      <c r="A45" s="35" t="s">
        <v>100</v>
      </c>
      <c r="B45" s="43" t="s">
        <v>203</v>
      </c>
      <c r="C45" s="113">
        <f>IF(Сервер!C45="","",Сервер!C45)</f>
        <v>0</v>
      </c>
      <c r="D45" s="113">
        <f>IF('АРМ-1'!C47="","",'АРМ-1'!C47)</f>
      </c>
      <c r="E45" s="113">
        <f>IF('АРМ-2'!C47="","",'АРМ-2'!C47)</f>
      </c>
      <c r="F45" s="113">
        <f>IF('АРМ-3'!C47="","",'АРМ-3'!C47)</f>
      </c>
      <c r="G45" s="113">
        <f>IF('АРМ-4'!C47="","",'АРМ-4'!C47)</f>
      </c>
      <c r="H45" s="113">
        <f>IF('АРМ-5'!C47="","",'АРМ-5'!C47)</f>
      </c>
      <c r="I45" s="113">
        <f>IF('АРМ-6'!C47="","",'АРМ-6'!C47)</f>
      </c>
      <c r="J45" s="113">
        <f>IF('АРМ-7'!C47="","",'АРМ-7'!C47)</f>
      </c>
      <c r="K45" s="113">
        <f>IF('АРМ-8'!C47="","",'АРМ-8'!C47)</f>
      </c>
      <c r="L45" s="113">
        <f>IF('АРМ-9'!$C47="","",'АРМ-9'!$C47)</f>
      </c>
      <c r="M45" s="113">
        <f>IF('АРМ-10'!$C47="","",'АРМ-10'!$C47)</f>
      </c>
      <c r="N45" s="113">
        <f>IF('АРМ-11'!$C47="","",'АРМ-11'!$C47)</f>
      </c>
      <c r="O45" s="113">
        <f>IF('АРМ-12'!$C47="","",'АРМ-12'!$C47)</f>
      </c>
      <c r="P45" s="111">
        <f t="shared" si="1"/>
        <v>0</v>
      </c>
    </row>
    <row r="46" spans="1:16" ht="31.5">
      <c r="A46" s="35" t="s">
        <v>209</v>
      </c>
      <c r="B46" s="119" t="s">
        <v>229</v>
      </c>
      <c r="C46" s="113">
        <f>IF(Сервер!C46="","",Сервер!C46)</f>
        <v>0</v>
      </c>
      <c r="D46" s="113">
        <f>IF('АРМ-1'!C48="","",'АРМ-1'!C48)</f>
      </c>
      <c r="E46" s="113">
        <f>IF('АРМ-2'!C48="","",'АРМ-2'!C48)</f>
      </c>
      <c r="F46" s="113">
        <f>IF('АРМ-3'!C48="","",'АРМ-3'!C48)</f>
      </c>
      <c r="G46" s="113">
        <f>IF('АРМ-4'!C48="","",'АРМ-4'!C48)</f>
      </c>
      <c r="H46" s="113">
        <f>IF('АРМ-5'!C48="","",'АРМ-5'!C48)</f>
      </c>
      <c r="I46" s="113">
        <f>IF('АРМ-6'!C48="","",'АРМ-6'!C48)</f>
      </c>
      <c r="J46" s="113">
        <f>IF('АРМ-7'!C48="","",'АРМ-7'!C48)</f>
      </c>
      <c r="K46" s="113">
        <f>IF('АРМ-8'!C48="","",'АРМ-8'!C48)</f>
      </c>
      <c r="L46" s="113">
        <f>IF('АРМ-9'!$C48="","",'АРМ-9'!$C48)</f>
      </c>
      <c r="M46" s="113">
        <f>IF('АРМ-10'!$C48="","",'АРМ-10'!$C48)</f>
      </c>
      <c r="N46" s="113">
        <f>IF('АРМ-11'!$C48="","",'АРМ-11'!$C48)</f>
      </c>
      <c r="O46" s="113">
        <f>IF('АРМ-12'!$C48="","",'АРМ-12'!$C48)</f>
      </c>
      <c r="P46" s="111">
        <f t="shared" si="1"/>
        <v>0</v>
      </c>
    </row>
    <row r="47" spans="1:16" ht="31.5">
      <c r="A47" s="35" t="s">
        <v>102</v>
      </c>
      <c r="B47" s="50" t="s">
        <v>226</v>
      </c>
      <c r="C47" s="113">
        <f>IF(Сервер!C47="","",Сервер!C47)</f>
      </c>
      <c r="D47" s="113">
        <f>IF('АРМ-1'!C49="","",'АРМ-1'!C49)</f>
      </c>
      <c r="E47" s="113">
        <f>IF('АРМ-2'!C49="","",'АРМ-2'!C49)</f>
      </c>
      <c r="F47" s="113">
        <f>IF('АРМ-3'!C49="","",'АРМ-3'!C49)</f>
      </c>
      <c r="G47" s="113">
        <f>IF('АРМ-4'!C49="","",'АРМ-4'!C49)</f>
      </c>
      <c r="H47" s="113">
        <f>IF('АРМ-5'!C49="","",'АРМ-5'!C49)</f>
      </c>
      <c r="I47" s="113">
        <f>IF('АРМ-6'!C49="","",'АРМ-6'!C49)</f>
      </c>
      <c r="J47" s="113">
        <f>IF('АРМ-7'!C49="","",'АРМ-7'!C49)</f>
      </c>
      <c r="K47" s="113">
        <f>IF('АРМ-8'!C49="","",'АРМ-8'!C49)</f>
      </c>
      <c r="L47" s="113">
        <f>IF('АРМ-9'!$C49="","",'АРМ-9'!$C49)</f>
      </c>
      <c r="M47" s="113">
        <f>IF('АРМ-10'!$C49="","",'АРМ-10'!$C49)</f>
      </c>
      <c r="N47" s="113">
        <f>IF('АРМ-11'!$C49="","",'АРМ-11'!$C49)</f>
      </c>
      <c r="O47" s="113">
        <f>IF('АРМ-12'!$C49="","",'АРМ-12'!$C49)</f>
      </c>
      <c r="P47" s="111">
        <f t="shared" si="1"/>
      </c>
    </row>
    <row r="48" spans="1:16" ht="15.75">
      <c r="A48" s="35" t="s">
        <v>218</v>
      </c>
      <c r="B48" s="43" t="s">
        <v>205</v>
      </c>
      <c r="C48" s="113">
        <f>IF(Сервер!C48="","",Сервер!C48)</f>
        <v>0</v>
      </c>
      <c r="D48" s="113">
        <f>IF('АРМ-1'!C53="","",'АРМ-1'!C53)</f>
      </c>
      <c r="E48" s="113">
        <f>IF('АРМ-2'!C53="","",'АРМ-2'!C53)</f>
      </c>
      <c r="F48" s="113">
        <f>IF('АРМ-3'!C53="","",'АРМ-3'!C53)</f>
      </c>
      <c r="G48" s="113">
        <f>IF('АРМ-4'!C53="","",'АРМ-4'!C53)</f>
      </c>
      <c r="H48" s="113">
        <f>IF('АРМ-5'!C53="","",'АРМ-5'!C53)</f>
      </c>
      <c r="I48" s="113">
        <f>IF('АРМ-6'!C53="","",'АРМ-6'!C53)</f>
      </c>
      <c r="J48" s="113">
        <f>IF('АРМ-7'!C53="","",'АРМ-7'!C53)</f>
      </c>
      <c r="K48" s="113">
        <f>IF('АРМ-8'!C53="","",'АРМ-8'!C53)</f>
      </c>
      <c r="L48" s="113">
        <f>IF('АРМ-9'!$C53="","",'АРМ-9'!$C53)</f>
      </c>
      <c r="M48" s="113">
        <f>IF('АРМ-10'!$C53="","",'АРМ-10'!$C53)</f>
      </c>
      <c r="N48" s="113">
        <f>IF('АРМ-11'!$C53="","",'АРМ-11'!$C53)</f>
      </c>
      <c r="O48" s="113">
        <f>IF('АРМ-12'!$C53="","",'АРМ-12'!$C53)</f>
      </c>
      <c r="P48" s="111">
        <f t="shared" si="1"/>
        <v>0</v>
      </c>
    </row>
    <row r="49" spans="1:16" ht="15.75">
      <c r="A49" s="48" t="s">
        <v>219</v>
      </c>
      <c r="B49" s="43" t="s">
        <v>204</v>
      </c>
      <c r="C49" s="113">
        <f>IF(Сервер!C49="","",Сервер!C49)</f>
        <v>0</v>
      </c>
      <c r="D49" s="113">
        <f>IF('АРМ-1'!C54="","",'АРМ-1'!C54)</f>
      </c>
      <c r="E49" s="113">
        <f>IF('АРМ-2'!C54="","",'АРМ-2'!C54)</f>
      </c>
      <c r="F49" s="113">
        <f>IF('АРМ-3'!C54="","",'АРМ-3'!C54)</f>
      </c>
      <c r="G49" s="113">
        <f>IF('АРМ-4'!C54="","",'АРМ-4'!C54)</f>
      </c>
      <c r="H49" s="113">
        <f>IF('АРМ-5'!C54="","",'АРМ-5'!C54)</f>
      </c>
      <c r="I49" s="113">
        <f>IF('АРМ-6'!C54="","",'АРМ-6'!C54)</f>
      </c>
      <c r="J49" s="113">
        <f>IF('АРМ-7'!C54="","",'АРМ-7'!C54)</f>
      </c>
      <c r="K49" s="113">
        <f>IF('АРМ-8'!C54="","",'АРМ-8'!C54)</f>
      </c>
      <c r="L49" s="113">
        <f>IF('АРМ-9'!$C54="","",'АРМ-9'!$C54)</f>
      </c>
      <c r="M49" s="113">
        <f>IF('АРМ-10'!$C54="","",'АРМ-10'!$C54)</f>
      </c>
      <c r="N49" s="113">
        <f>IF('АРМ-11'!$C54="","",'АРМ-11'!$C54)</f>
      </c>
      <c r="O49" s="113">
        <f>IF('АРМ-12'!$C54="","",'АРМ-12'!$C54)</f>
      </c>
      <c r="P49" s="111">
        <f t="shared" si="1"/>
        <v>0</v>
      </c>
    </row>
    <row r="50" spans="1:16" ht="30">
      <c r="A50" s="35" t="s">
        <v>220</v>
      </c>
      <c r="B50" s="118" t="s">
        <v>210</v>
      </c>
      <c r="C50" s="113">
        <f>IF(Сервер!C50="","",Сервер!C50)</f>
        <v>0</v>
      </c>
      <c r="D50" s="113">
        <f>IF('АРМ-1'!C55="","",'АРМ-1'!C55)</f>
      </c>
      <c r="E50" s="113">
        <f>IF('АРМ-2'!C55="","",'АРМ-2'!C55)</f>
      </c>
      <c r="F50" s="113">
        <f>IF('АРМ-3'!C55="","",'АРМ-3'!C55)</f>
      </c>
      <c r="G50" s="113">
        <f>IF('АРМ-4'!C55="","",'АРМ-4'!C55)</f>
      </c>
      <c r="H50" s="113">
        <f>IF('АРМ-5'!C55="","",'АРМ-5'!C55)</f>
      </c>
      <c r="I50" s="113">
        <f>IF('АРМ-6'!C55="","",'АРМ-6'!C55)</f>
      </c>
      <c r="J50" s="113">
        <f>IF('АРМ-7'!C55="","",'АРМ-7'!C55)</f>
      </c>
      <c r="K50" s="113">
        <f>IF('АРМ-8'!C55="","",'АРМ-8'!C55)</f>
      </c>
      <c r="L50" s="113">
        <f>IF('АРМ-9'!$C55="","",'АРМ-9'!$C55)</f>
      </c>
      <c r="M50" s="113">
        <f>IF('АРМ-10'!$C55="","",'АРМ-10'!$C55)</f>
      </c>
      <c r="N50" s="113">
        <f>IF('АРМ-11'!$C55="","",'АРМ-11'!$C55)</f>
      </c>
      <c r="O50" s="113">
        <f>IF('АРМ-12'!$C55="","",'АРМ-12'!$C55)</f>
      </c>
      <c r="P50" s="111">
        <f t="shared" si="1"/>
        <v>0</v>
      </c>
    </row>
    <row r="51" spans="1:16" ht="15.75">
      <c r="A51" s="35" t="s">
        <v>104</v>
      </c>
      <c r="B51" s="50" t="s">
        <v>93</v>
      </c>
      <c r="C51" s="113">
        <f>IF(Сервер!C51="","",Сервер!C51)</f>
      </c>
      <c r="D51" s="113">
        <f>IF('АРМ-1'!C56="","",'АРМ-1'!C56)</f>
      </c>
      <c r="E51" s="113">
        <f>IF('АРМ-2'!C56="","",'АРМ-2'!C56)</f>
      </c>
      <c r="F51" s="113">
        <f>IF('АРМ-3'!C56="","",'АРМ-3'!C56)</f>
      </c>
      <c r="G51" s="113">
        <f>IF('АРМ-4'!C56="","",'АРМ-4'!C56)</f>
      </c>
      <c r="H51" s="113">
        <f>IF('АРМ-5'!C56="","",'АРМ-5'!C56)</f>
      </c>
      <c r="I51" s="113">
        <f>IF('АРМ-6'!C56="","",'АРМ-6'!C56)</f>
      </c>
      <c r="J51" s="113">
        <f>IF('АРМ-7'!C56="","",'АРМ-7'!C56)</f>
      </c>
      <c r="K51" s="113">
        <f>IF('АРМ-8'!C56="","",'АРМ-8'!C56)</f>
      </c>
      <c r="L51" s="113">
        <f>IF('АРМ-9'!$C56="","",'АРМ-9'!$C56)</f>
      </c>
      <c r="M51" s="113">
        <f>IF('АРМ-10'!$C56="","",'АРМ-10'!$C56)</f>
      </c>
      <c r="N51" s="113">
        <f>IF('АРМ-11'!$C56="","",'АРМ-11'!$C56)</f>
      </c>
      <c r="O51" s="113">
        <f>IF('АРМ-12'!$C56="","",'АРМ-12'!$C56)</f>
      </c>
      <c r="P51" s="111">
        <f t="shared" si="1"/>
      </c>
    </row>
    <row r="52" spans="1:16" ht="15.75">
      <c r="A52" s="35" t="s">
        <v>221</v>
      </c>
      <c r="B52" s="43" t="s">
        <v>56</v>
      </c>
      <c r="C52" s="113">
        <f>IF(Сервер!C52="","",Сервер!C52)</f>
        <v>1</v>
      </c>
      <c r="D52" s="113">
        <f>IF('АРМ-1'!C57="","",'АРМ-1'!C57)</f>
      </c>
      <c r="E52" s="113">
        <f>IF('АРМ-2'!C57="","",'АРМ-2'!C57)</f>
      </c>
      <c r="F52" s="113">
        <f>IF('АРМ-3'!C57="","",'АРМ-3'!C57)</f>
      </c>
      <c r="G52" s="113">
        <f>IF('АРМ-4'!C57="","",'АРМ-4'!C57)</f>
      </c>
      <c r="H52" s="113">
        <f>IF('АРМ-5'!C57="","",'АРМ-5'!C57)</f>
      </c>
      <c r="I52" s="113">
        <f>IF('АРМ-6'!C57="","",'АРМ-6'!C57)</f>
      </c>
      <c r="J52" s="113">
        <f>IF('АРМ-7'!C57="","",'АРМ-7'!C57)</f>
      </c>
      <c r="K52" s="113">
        <f>IF('АРМ-8'!C57="","",'АРМ-8'!C57)</f>
      </c>
      <c r="L52" s="113">
        <f>IF('АРМ-9'!$C57="","",'АРМ-9'!$C57)</f>
      </c>
      <c r="M52" s="113">
        <f>IF('АРМ-10'!$C57="","",'АРМ-10'!$C57)</f>
      </c>
      <c r="N52" s="113">
        <f>IF('АРМ-11'!$C57="","",'АРМ-11'!$C57)</f>
      </c>
      <c r="O52" s="113">
        <f>IF('АРМ-12'!$C57="","",'АРМ-12'!$C57)</f>
      </c>
      <c r="P52" s="111">
        <f t="shared" si="1"/>
        <v>1</v>
      </c>
    </row>
    <row r="53" spans="1:16" ht="15.75">
      <c r="A53" s="35" t="s">
        <v>222</v>
      </c>
      <c r="B53" s="43" t="s">
        <v>96</v>
      </c>
      <c r="C53" s="113">
        <f>IF(Сервер!C53="","",Сервер!C53)</f>
        <v>0</v>
      </c>
      <c r="D53" s="113">
        <f>IF('АРМ-1'!C58="","",'АРМ-1'!C58)</f>
      </c>
      <c r="E53" s="113">
        <f>IF('АРМ-2'!C58="","",'АРМ-2'!C58)</f>
      </c>
      <c r="F53" s="113">
        <f>IF('АРМ-3'!C58="","",'АРМ-3'!C58)</f>
      </c>
      <c r="G53" s="113">
        <f>IF('АРМ-4'!C58="","",'АРМ-4'!C58)</f>
      </c>
      <c r="H53" s="113">
        <f>IF('АРМ-5'!C58="","",'АРМ-5'!C58)</f>
      </c>
      <c r="I53" s="113">
        <f>IF('АРМ-6'!C58="","",'АРМ-6'!C58)</f>
      </c>
      <c r="J53" s="113">
        <f>IF('АРМ-7'!C58="","",'АРМ-7'!C58)</f>
      </c>
      <c r="K53" s="113">
        <f>IF('АРМ-8'!C58="","",'АРМ-8'!C58)</f>
      </c>
      <c r="L53" s="113">
        <f>IF('АРМ-9'!$C58="","",'АРМ-9'!$C58)</f>
      </c>
      <c r="M53" s="113">
        <f>IF('АРМ-10'!$C58="","",'АРМ-10'!$C58)</f>
      </c>
      <c r="N53" s="113">
        <f>IF('АРМ-11'!$C58="","",'АРМ-11'!$C58)</f>
      </c>
      <c r="O53" s="113">
        <f>IF('АРМ-12'!$C58="","",'АРМ-12'!$C58)</f>
      </c>
      <c r="P53" s="111">
        <f t="shared" si="1"/>
        <v>0</v>
      </c>
    </row>
    <row r="54" spans="1:16" ht="15.75">
      <c r="A54" s="35" t="s">
        <v>223</v>
      </c>
      <c r="B54" s="43" t="s">
        <v>98</v>
      </c>
      <c r="C54" s="113">
        <f>IF(Сервер!C54="","",Сервер!C54)</f>
        <v>0</v>
      </c>
      <c r="D54" s="113">
        <f>IF('АРМ-1'!C59="","",'АРМ-1'!C59)</f>
      </c>
      <c r="E54" s="113">
        <f>IF('АРМ-2'!C59="","",'АРМ-2'!C59)</f>
      </c>
      <c r="F54" s="113">
        <f>IF('АРМ-3'!C59="","",'АРМ-3'!C59)</f>
      </c>
      <c r="G54" s="113">
        <f>IF('АРМ-4'!C59="","",'АРМ-4'!C59)</f>
      </c>
      <c r="H54" s="113">
        <f>IF('АРМ-5'!C59="","",'АРМ-5'!C59)</f>
      </c>
      <c r="I54" s="113">
        <f>IF('АРМ-6'!C59="","",'АРМ-6'!C59)</f>
      </c>
      <c r="J54" s="113">
        <f>IF('АРМ-7'!C59="","",'АРМ-7'!C59)</f>
      </c>
      <c r="K54" s="113">
        <f>IF('АРМ-8'!C59="","",'АРМ-8'!C59)</f>
      </c>
      <c r="L54" s="113">
        <f>IF('АРМ-9'!$C59="","",'АРМ-9'!$C59)</f>
      </c>
      <c r="M54" s="113">
        <f>IF('АРМ-10'!$C59="","",'АРМ-10'!$C59)</f>
      </c>
      <c r="N54" s="113">
        <f>IF('АРМ-11'!$C59="","",'АРМ-11'!$C59)</f>
      </c>
      <c r="O54" s="113">
        <f>IF('АРМ-12'!$C59="","",'АРМ-12'!$C59)</f>
      </c>
      <c r="P54" s="111">
        <f t="shared" si="1"/>
        <v>0</v>
      </c>
    </row>
    <row r="55" spans="1:16" ht="15.75">
      <c r="A55" s="35" t="s">
        <v>224</v>
      </c>
      <c r="B55" s="43" t="s">
        <v>99</v>
      </c>
      <c r="C55" s="113">
        <f>IF(Сервер!C55="","",Сервер!C55)</f>
        <v>0</v>
      </c>
      <c r="D55" s="113">
        <f>IF('АРМ-1'!C60="","",'АРМ-1'!C60)</f>
      </c>
      <c r="E55" s="113">
        <f>IF('АРМ-2'!C60="","",'АРМ-2'!C60)</f>
      </c>
      <c r="F55" s="113">
        <f>IF('АРМ-3'!C60="","",'АРМ-3'!C60)</f>
      </c>
      <c r="G55" s="113">
        <f>IF('АРМ-4'!C60="","",'АРМ-4'!C60)</f>
      </c>
      <c r="H55" s="113">
        <f>IF('АРМ-5'!C60="","",'АРМ-5'!C60)</f>
      </c>
      <c r="I55" s="113">
        <f>IF('АРМ-6'!C60="","",'АРМ-6'!C60)</f>
      </c>
      <c r="J55" s="113">
        <f>IF('АРМ-7'!C60="","",'АРМ-7'!C60)</f>
      </c>
      <c r="K55" s="113">
        <f>IF('АРМ-8'!C60="","",'АРМ-8'!C60)</f>
      </c>
      <c r="L55" s="113">
        <f>IF('АРМ-9'!$C60="","",'АРМ-9'!$C60)</f>
      </c>
      <c r="M55" s="113">
        <f>IF('АРМ-10'!$C60="","",'АРМ-10'!$C60)</f>
      </c>
      <c r="N55" s="113">
        <f>IF('АРМ-11'!$C60="","",'АРМ-11'!$C60)</f>
      </c>
      <c r="O55" s="113">
        <f>IF('АРМ-12'!$C60="","",'АРМ-12'!$C60)</f>
      </c>
      <c r="P55" s="111">
        <f t="shared" si="1"/>
        <v>0</v>
      </c>
    </row>
    <row r="56" spans="1:16" ht="15.75">
      <c r="A56" s="35" t="s">
        <v>225</v>
      </c>
      <c r="B56" s="43" t="s">
        <v>101</v>
      </c>
      <c r="C56" s="113">
        <f>IF(Сервер!C56="","",Сервер!C56)</f>
        <v>0</v>
      </c>
      <c r="D56" s="113">
        <f>IF('АРМ-1'!C61="","",'АРМ-1'!C61)</f>
      </c>
      <c r="E56" s="113">
        <f>IF('АРМ-2'!C61="","",'АРМ-2'!C61)</f>
      </c>
      <c r="F56" s="113">
        <f>IF('АРМ-3'!C61="","",'АРМ-3'!C61)</f>
      </c>
      <c r="G56" s="113">
        <f>IF('АРМ-4'!C61="","",'АРМ-4'!C61)</f>
      </c>
      <c r="H56" s="113">
        <f>IF('АРМ-5'!C61="","",'АРМ-5'!C61)</f>
      </c>
      <c r="I56" s="113">
        <f>IF('АРМ-6'!C61="","",'АРМ-6'!C61)</f>
      </c>
      <c r="J56" s="113">
        <f>IF('АРМ-7'!C61="","",'АРМ-7'!C61)</f>
      </c>
      <c r="K56" s="113">
        <f>IF('АРМ-8'!C61="","",'АРМ-8'!C61)</f>
      </c>
      <c r="L56" s="113">
        <f>IF('АРМ-9'!$C61="","",'АРМ-9'!$C61)</f>
      </c>
      <c r="M56" s="113">
        <f>IF('АРМ-10'!$C61="","",'АРМ-10'!$C61)</f>
      </c>
      <c r="N56" s="113">
        <f>IF('АРМ-11'!$C61="","",'АРМ-11'!$C61)</f>
      </c>
      <c r="O56" s="113">
        <f>IF('АРМ-12'!$C61="","",'АРМ-12'!$C61)</f>
      </c>
      <c r="P56" s="111">
        <f t="shared" si="1"/>
        <v>0</v>
      </c>
    </row>
    <row r="57" spans="1:16" ht="15.75">
      <c r="A57" s="35">
        <v>14</v>
      </c>
      <c r="B57" s="46" t="s">
        <v>103</v>
      </c>
      <c r="C57" s="113">
        <f>IF(Сервер!C57="","",Сервер!C57)</f>
        <v>0</v>
      </c>
      <c r="D57" s="113">
        <f>IF('АРМ-1'!C62="","",'АРМ-1'!C62)</f>
      </c>
      <c r="E57" s="113">
        <f>IF('АРМ-2'!C62="","",'АРМ-2'!C62)</f>
      </c>
      <c r="F57" s="113">
        <f>IF('АРМ-3'!C62="","",'АРМ-3'!C62)</f>
      </c>
      <c r="G57" s="113">
        <f>IF('АРМ-4'!C62="","",'АРМ-4'!C62)</f>
      </c>
      <c r="H57" s="113">
        <f>IF('АРМ-5'!C62="","",'АРМ-5'!C62)</f>
      </c>
      <c r="I57" s="113">
        <f>IF('АРМ-6'!C62="","",'АРМ-6'!C62)</f>
      </c>
      <c r="J57" s="113">
        <f>IF('АРМ-7'!C62="","",'АРМ-7'!C62)</f>
      </c>
      <c r="K57" s="113">
        <f>IF('АРМ-8'!C62="","",'АРМ-8'!C62)</f>
      </c>
      <c r="L57" s="113">
        <f>IF('АРМ-9'!$C62="","",'АРМ-9'!$C62)</f>
      </c>
      <c r="M57" s="113">
        <f>IF('АРМ-10'!$C62="","",'АРМ-10'!$C62)</f>
      </c>
      <c r="N57" s="113">
        <f>IF('АРМ-11'!$C62="","",'АРМ-11'!$C62)</f>
      </c>
      <c r="O57" s="113">
        <f>IF('АРМ-12'!$C62="","",'АРМ-12'!$C62)</f>
      </c>
      <c r="P57" s="111">
        <f t="shared" si="1"/>
        <v>0</v>
      </c>
    </row>
    <row r="58" spans="1:16" ht="15.75">
      <c r="A58" s="35">
        <v>15</v>
      </c>
      <c r="B58" s="46" t="s">
        <v>105</v>
      </c>
      <c r="C58" s="113">
        <f>IF(Сервер!C58="","",Сервер!C58)</f>
        <v>0</v>
      </c>
      <c r="D58" s="113">
        <f>IF('АРМ-1'!C63="","",'АРМ-1'!C63)</f>
      </c>
      <c r="E58" s="113">
        <f>IF('АРМ-2'!C63="","",'АРМ-2'!C63)</f>
      </c>
      <c r="F58" s="113">
        <f>IF('АРМ-3'!C63="","",'АРМ-3'!C63)</f>
      </c>
      <c r="G58" s="113">
        <f>IF('АРМ-4'!C63="","",'АРМ-4'!C63)</f>
      </c>
      <c r="H58" s="113">
        <f>IF('АРМ-5'!C63="","",'АРМ-5'!C63)</f>
      </c>
      <c r="I58" s="113">
        <f>IF('АРМ-6'!C63="","",'АРМ-6'!C63)</f>
      </c>
      <c r="J58" s="113">
        <f>IF('АРМ-7'!C63="","",'АРМ-7'!C63)</f>
      </c>
      <c r="K58" s="113">
        <f>IF('АРМ-8'!C63="","",'АРМ-8'!C63)</f>
      </c>
      <c r="L58" s="113">
        <f>IF('АРМ-9'!$C63="","",'АРМ-9'!$C63)</f>
      </c>
      <c r="M58" s="113">
        <f>IF('АРМ-10'!$C63="","",'АРМ-10'!$C63)</f>
      </c>
      <c r="N58" s="113">
        <f>IF('АРМ-11'!$C63="","",'АРМ-11'!$C63)</f>
      </c>
      <c r="O58" s="113">
        <f>IF('АРМ-12'!$C63="","",'АРМ-12'!$C63)</f>
      </c>
      <c r="P58" s="111">
        <f t="shared" si="1"/>
        <v>0</v>
      </c>
    </row>
    <row r="59" spans="1:16" ht="31.5">
      <c r="A59" s="35">
        <v>16</v>
      </c>
      <c r="B59" s="46" t="s">
        <v>265</v>
      </c>
      <c r="C59" s="113">
        <f>IF(Сервер!C59="","",Сервер!C59)</f>
        <v>0</v>
      </c>
      <c r="D59" s="113">
        <f>IF('АРМ-1'!C64="","",'АРМ-1'!C64)</f>
      </c>
      <c r="E59" s="113">
        <f>IF('АРМ-2'!C64="","",'АРМ-2'!C64)</f>
      </c>
      <c r="F59" s="113">
        <f>IF('АРМ-3'!C64="","",'АРМ-3'!C64)</f>
      </c>
      <c r="G59" s="113">
        <f>IF('АРМ-4'!C64="","",'АРМ-4'!C64)</f>
      </c>
      <c r="H59" s="113">
        <f>IF('АРМ-5'!C64="","",'АРМ-5'!C64)</f>
      </c>
      <c r="I59" s="113">
        <f>IF('АРМ-6'!C64="","",'АРМ-6'!C64)</f>
      </c>
      <c r="J59" s="113">
        <f>IF('АРМ-7'!C64="","",'АРМ-7'!C64)</f>
      </c>
      <c r="K59" s="113">
        <f>IF('АРМ-8'!C64="","",'АРМ-8'!C64)</f>
      </c>
      <c r="L59" s="113">
        <f>IF('АРМ-9'!$C64="","",'АРМ-9'!$C64)</f>
      </c>
      <c r="M59" s="113">
        <f>IF('АРМ-10'!$C64="","",'АРМ-10'!$C64)</f>
      </c>
      <c r="N59" s="113">
        <f>IF('АРМ-11'!$C64="","",'АРМ-11'!$C64)</f>
      </c>
      <c r="O59" s="113">
        <f>IF('АРМ-12'!$C64="","",'АРМ-12'!$C64)</f>
      </c>
      <c r="P59" s="111">
        <f>IF(AND(C59="",D59="",E59="",F59="",G59="",H59="",I59="",J59="",K59="",L59="",M59="",N59="",O59=""),"",SUM(C59:O59))</f>
        <v>0</v>
      </c>
    </row>
    <row r="60" ht="15.75">
      <c r="B60" s="39"/>
    </row>
  </sheetData>
  <sheetProtection password="EA70" sheet="1" objects="1" scenarios="1" formatCells="0" formatColumns="0" formatRows="0"/>
  <protectedRanges>
    <protectedRange sqref="C2:P59" name="Диапазон1"/>
  </protectedRange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606"/>
  <sheetViews>
    <sheetView zoomScalePageLayoutView="0" workbookViewId="0" topLeftCell="A1">
      <selection activeCell="A224" sqref="A224"/>
    </sheetView>
  </sheetViews>
  <sheetFormatPr defaultColWidth="60.125" defaultRowHeight="12.75"/>
  <cols>
    <col min="1" max="16384" width="60.125" style="115" customWidth="1"/>
  </cols>
  <sheetData>
    <row r="2" ht="12.75">
      <c r="A2" s="114" t="str">
        <f>Сервер!C1</f>
        <v>Сервер</v>
      </c>
    </row>
    <row r="3" ht="12.75">
      <c r="A3" s="116">
        <f>IF(Сервер!C$3,Сервер!B$3,"")</f>
      </c>
    </row>
    <row r="4" ht="12.75">
      <c r="A4" s="116">
        <f>IF(Сервер!C$4,Сервер!B$4,"")</f>
      </c>
    </row>
    <row r="5" ht="12.75">
      <c r="A5" s="116">
        <f>IF(Сервер!C$5,Сервер!B$5,"")</f>
      </c>
    </row>
    <row r="6" ht="12.75">
      <c r="A6" s="116">
        <f>IF(Сервер!C$6,Сервер!B$6,"")</f>
      </c>
    </row>
    <row r="7" ht="12.75">
      <c r="A7" s="116">
        <f>IF(Сервер!C$7,Сервер!B$7,"")</f>
      </c>
    </row>
    <row r="8" ht="12.75">
      <c r="A8" s="116">
        <f>IF(Сервер!C$8,Сервер!B$8,"")</f>
      </c>
    </row>
    <row r="9" ht="12.75">
      <c r="A9" s="116">
        <f>IF(Сервер!C$9,Сервер!B$9,"")</f>
      </c>
    </row>
    <row r="10" ht="12.75">
      <c r="A10" s="116">
        <f>IF(Сервер!C$10,Сервер!B$10,"")</f>
      </c>
    </row>
    <row r="11" ht="12.75">
      <c r="A11" s="116">
        <f>IF(Сервер!C$11,Сервер!B$11,"")</f>
      </c>
    </row>
    <row r="12" ht="12.75">
      <c r="A12" s="116">
        <f>IF(Сервер!C$12,Сервер!B$12,"")</f>
      </c>
    </row>
    <row r="13" ht="12.75">
      <c r="A13" s="116">
        <f>IF(Сервер!C$13,Сервер!B$13,"")</f>
      </c>
    </row>
    <row r="14" ht="12.75">
      <c r="A14" s="116">
        <f>IF(Сервер!C$14,Сервер!B$14,"")</f>
      </c>
    </row>
    <row r="15" ht="12.75">
      <c r="A15" s="116">
        <f>IF(Сервер!C$15,Сервер!B$15,"")</f>
      </c>
    </row>
    <row r="16" ht="12.75">
      <c r="A16" s="117">
        <f>IF(OR(Сервер!C$17=1,Сервер!C$18=1),Сервер!B$16,"")</f>
      </c>
    </row>
    <row r="17" ht="12.75">
      <c r="A17" s="120">
        <f>IF(Сервер!C$17=1,Сервер!B$17,"")</f>
      </c>
    </row>
    <row r="18" ht="12.75">
      <c r="A18" s="120">
        <f>IF(Сервер!C$18=1,Сервер!B$18,"")</f>
      </c>
    </row>
    <row r="19" ht="15.75" customHeight="1">
      <c r="A19" s="117">
        <f>IF(OR(Сервер!C$20=1,Сервер!C$21=1,Сервер!C$22=1,Сервер!C$23=1),Сервер!B$19,"")</f>
      </c>
    </row>
    <row r="20" ht="12.75">
      <c r="A20" s="120">
        <f>IF(Сервер!C$20=1,Сервер!B$20,"")</f>
      </c>
    </row>
    <row r="21" ht="12.75">
      <c r="A21" s="120">
        <f>IF(Сервер!C$21=1,Сервер!B$21,"")</f>
      </c>
    </row>
    <row r="22" ht="12.75">
      <c r="A22" s="120">
        <f>IF(Сервер!C$22=1,Сервер!B$22,"")</f>
      </c>
    </row>
    <row r="23" ht="12.75">
      <c r="A23" s="120">
        <f>IF(Сервер!C$23=1,Сервер!B$23,"")</f>
      </c>
    </row>
    <row r="24" ht="12.75">
      <c r="A24" s="117">
        <f>IF(OR(Сервер!C$25=1,Сервер!C$26=1,Сервер!C$27=1,Сервер!C$28=1),Сервер!B$24,"")</f>
      </c>
    </row>
    <row r="25" ht="12.75">
      <c r="A25" s="120">
        <f>IF(Сервер!C$25=1,Сервер!B$25,"")</f>
      </c>
    </row>
    <row r="26" ht="12.75">
      <c r="A26" s="120">
        <f>IF(Сервер!C$26=1,Сервер!B$26,"")</f>
      </c>
    </row>
    <row r="27" ht="12.75">
      <c r="A27" s="120">
        <f>IF(Сервер!C$27=1,Сервер!B$27,"")</f>
      </c>
    </row>
    <row r="28" ht="12.75">
      <c r="A28" s="120">
        <f>IF(Сервер!C$28=1,Сервер!B$28,"")</f>
      </c>
    </row>
    <row r="29" ht="12.75">
      <c r="A29" s="117">
        <f>IF(OR(Сервер!C$30=1,Сервер!C$31=1,Сервер!C$32=1,Сервер!C$33=1),Сервер!B$29,"")</f>
      </c>
    </row>
    <row r="30" ht="12.75">
      <c r="A30" s="120">
        <f>IF(Сервер!C$30=1,Сервер!B$30,"")</f>
      </c>
    </row>
    <row r="31" ht="12.75">
      <c r="A31" s="120">
        <f>IF(Сервер!C$31=1,Сервер!B$31,"")</f>
      </c>
    </row>
    <row r="32" ht="12.75">
      <c r="A32" s="120">
        <f>IF(Сервер!C$32=1,Сервер!B$32,"")</f>
      </c>
    </row>
    <row r="33" ht="12.75">
      <c r="A33" s="120">
        <f>IF(Сервер!C$33=1,Сервер!B$33,"")</f>
      </c>
    </row>
    <row r="34" ht="12.75">
      <c r="A34" s="117">
        <f>IF(OR(Сервер!C$35=1,Сервер!C$36=1),Сервер!B$34,"")</f>
      </c>
    </row>
    <row r="35" ht="12.75">
      <c r="A35" s="120">
        <f>IF(Сервер!C$35=1,Сервер!B$35,"")</f>
      </c>
    </row>
    <row r="36" ht="12.75">
      <c r="A36" s="120">
        <f>IF(Сервер!C$36=1,Сервер!B$36,"")</f>
      </c>
    </row>
    <row r="37" ht="12.75">
      <c r="A37" s="120">
        <f>IF(Сервер!C$37=1,Сервер!B$37,"")</f>
      </c>
    </row>
    <row r="38" ht="12.75">
      <c r="A38" s="117">
        <f>IF(Сервер!C$38=1,Сервер!B$38,"")</f>
      </c>
    </row>
    <row r="39" ht="12.75">
      <c r="A39" s="117">
        <f>IF(Сервер!C$39=1,Сервер!B$39,"")</f>
      </c>
    </row>
    <row r="40" ht="12.75">
      <c r="A40" s="120">
        <f>IF(Сервер!C$40=1,Сервер!B$40,"")</f>
      </c>
    </row>
    <row r="41" ht="12.75">
      <c r="A41" s="117">
        <f>IF(Сервер!C$41=1,Сервер!B$41,"")</f>
      </c>
    </row>
    <row r="42" ht="12.75">
      <c r="A42" s="117">
        <f>IF(Сервер!C$42=1,Сервер!B$42,"")</f>
      </c>
    </row>
    <row r="43" ht="15.75">
      <c r="A43" s="121" t="s">
        <v>231</v>
      </c>
    </row>
    <row r="44" ht="12.75">
      <c r="A44" s="120">
        <f>IF(Сервер!C$44=1,Сервер!B$44,"")</f>
      </c>
    </row>
    <row r="45" ht="12.75">
      <c r="A45" s="120">
        <f>IF(Сервер!C$45=1,Сервер!B$45,"")</f>
      </c>
    </row>
    <row r="46" ht="12.75">
      <c r="A46" s="116">
        <f>IF(Сервер!C$46=1,Сервер!B$46,"")</f>
      </c>
    </row>
    <row r="47" ht="12.75">
      <c r="A47" s="117" t="s">
        <v>233</v>
      </c>
    </row>
    <row r="48" ht="19.5" customHeight="1">
      <c r="A48" s="116">
        <f>IF(Сервер!C$48=1,Сервер!B$48,"")</f>
      </c>
    </row>
    <row r="49" ht="19.5" customHeight="1">
      <c r="A49" s="116">
        <f>IF(Сервер!C$49=1,Сервер!B$49,"")</f>
      </c>
    </row>
    <row r="50" ht="12.75">
      <c r="A50" s="116">
        <f>IF(Сервер!C$50=1,Сервер!B$50,"")</f>
      </c>
    </row>
    <row r="51" ht="12.75">
      <c r="A51" s="117" t="s">
        <v>234</v>
      </c>
    </row>
    <row r="52" ht="12.75">
      <c r="A52" s="116" t="str">
        <f>IF(Сервер!C$52=1,Сервер!B$52,"")</f>
        <v>Базовая часть</v>
      </c>
    </row>
    <row r="53" ht="12.75">
      <c r="A53" s="116">
        <f>IF(Сервер!C$53=1,Сервер!B$53,"")</f>
      </c>
    </row>
    <row r="54" ht="12.75">
      <c r="A54" s="116">
        <f>IF(Сервер!C$54=1,Сервер!B$54,"")</f>
      </c>
    </row>
    <row r="55" ht="12.75">
      <c r="A55" s="116">
        <f>IF(Сервер!C$55=1,Сервер!B$55,"")</f>
      </c>
    </row>
    <row r="56" ht="12.75">
      <c r="A56" s="116">
        <f>IF(Сервер!C$56=1,Сервер!B$56,"")</f>
      </c>
    </row>
    <row r="57" ht="12.75">
      <c r="A57" s="116">
        <f>IF(Сервер!C$57=1,Сервер!B$57,"")</f>
      </c>
    </row>
    <row r="58" ht="12.75">
      <c r="A58" s="116">
        <f>IF(Сервер!C$58=1,Сервер!B$58,"")</f>
      </c>
    </row>
    <row r="59" ht="12.75">
      <c r="A59" s="114" t="s">
        <v>9</v>
      </c>
    </row>
    <row r="60" ht="12.75">
      <c r="A60" s="116">
        <f>IF('АРМ-1'!C$3,'АРМ-1'!B$3,"")</f>
      </c>
    </row>
    <row r="61" ht="12.75">
      <c r="A61" s="116">
        <f>IF('АРМ-1'!C$4,'АРМ-1'!B$4,"")</f>
      </c>
    </row>
    <row r="62" ht="12.75">
      <c r="A62" s="116">
        <f>IF('АРМ-1'!C$5,'АРМ-1'!B$5,"")</f>
      </c>
    </row>
    <row r="63" ht="12.75">
      <c r="A63" s="116">
        <f>IF('АРМ-1'!C$6,'АРМ-1'!B$6,"")</f>
      </c>
    </row>
    <row r="64" ht="12.75">
      <c r="A64" s="116">
        <f>IF('АРМ-1'!C$7,'АРМ-1'!B$7,"")</f>
      </c>
    </row>
    <row r="65" ht="12.75">
      <c r="A65" s="116">
        <f>IF('АРМ-1'!C$8,'АРМ-1'!B$8,"")</f>
      </c>
    </row>
    <row r="66" ht="12.75">
      <c r="A66" s="116">
        <f>IF('АРМ-1'!C$9,'АРМ-1'!B$9,"")</f>
      </c>
    </row>
    <row r="67" ht="12.75">
      <c r="A67" s="116">
        <f>IF('АРМ-1'!C$10,'АРМ-1'!B$10,"")</f>
      </c>
    </row>
    <row r="68" ht="12.75">
      <c r="A68" s="116">
        <f>IF('АРМ-1'!C$11,'АРМ-1'!B$11,"")</f>
      </c>
    </row>
    <row r="69" ht="12.75">
      <c r="A69" s="116">
        <f>IF('АРМ-1'!C$12,'АРМ-1'!B$12,"")</f>
      </c>
    </row>
    <row r="70" ht="12.75">
      <c r="A70" s="116">
        <f>IF('АРМ-1'!C$13,'АРМ-1'!B$13,"")</f>
      </c>
    </row>
    <row r="71" ht="12.75">
      <c r="A71" s="116">
        <f>IF('АРМ-1'!C$14,'АРМ-1'!B$14,"")</f>
      </c>
    </row>
    <row r="72" ht="12.75">
      <c r="A72" s="116">
        <f>IF('АРМ-1'!C$15,'АРМ-1'!B$15,"")</f>
      </c>
    </row>
    <row r="73" ht="12.75">
      <c r="A73" s="117">
        <f>IF(OR('АРМ-1'!C$17=1,'АРМ-1'!C$18=1),'АРМ-1'!B$16,"")</f>
      </c>
    </row>
    <row r="74" ht="12.75">
      <c r="A74" s="120">
        <f>IF('АРМ-1'!C$17=1,'АРМ-1'!B$17,"")</f>
      </c>
    </row>
    <row r="75" ht="12.75">
      <c r="A75" s="120">
        <f>IF('АРМ-1'!C$18=1,'АРМ-1'!B$18,"")</f>
      </c>
    </row>
    <row r="76" ht="12.75">
      <c r="A76" s="117">
        <f>IF(OR('АРМ-1'!C$20=1,'АРМ-1'!C$21=1,'АРМ-1'!C$22=1,'АРМ-1'!C$23=1),'АРМ-1'!B$19,"")</f>
      </c>
    </row>
    <row r="77" ht="12.75">
      <c r="A77" s="120">
        <f>IF('АРМ-1'!C$20=1,'АРМ-1'!B$20,"")</f>
      </c>
    </row>
    <row r="78" ht="12.75">
      <c r="A78" s="120">
        <f>IF('АРМ-1'!C$21=1,'АРМ-1'!B$21,"")</f>
      </c>
    </row>
    <row r="79" ht="12.75">
      <c r="A79" s="120">
        <f>IF('АРМ-1'!C$22=1,'АРМ-1'!B$22,"")</f>
      </c>
    </row>
    <row r="80" ht="12.75">
      <c r="A80" s="120">
        <f>IF('АРМ-1'!C$23=1,'АРМ-1'!B$23,"")</f>
      </c>
    </row>
    <row r="81" ht="17.25" customHeight="1">
      <c r="A81" s="117">
        <f>IF(OR('АРМ-1'!C$25=1,'АРМ-1'!C$26=1,'АРМ-1'!C$27=1,'АРМ-1'!C$28=1),'АРМ-1'!B$24,"")</f>
      </c>
    </row>
    <row r="82" ht="12.75">
      <c r="A82" s="120">
        <f>IF('АРМ-1'!C$25=1,'АРМ-1'!B$25,"")</f>
      </c>
    </row>
    <row r="83" ht="12.75">
      <c r="A83" s="120">
        <f>IF('АРМ-1'!C$26=1,'АРМ-1'!B$26,"")</f>
      </c>
    </row>
    <row r="84" ht="12.75">
      <c r="A84" s="120">
        <f>IF('АРМ-1'!C$27=1,'АРМ-1'!B$27,"")</f>
      </c>
    </row>
    <row r="85" ht="12.75">
      <c r="A85" s="120">
        <f>IF('АРМ-1'!C$28=1,'АРМ-1'!B$28,"")</f>
      </c>
    </row>
    <row r="86" ht="12.75">
      <c r="A86" s="117">
        <f>IF(OR('АРМ-1'!C$30=1,'АРМ-1'!C$31=1,'АРМ-1'!C$32=1,'АРМ-1'!C$33=1),'АРМ-1'!B$29,"")</f>
      </c>
    </row>
    <row r="87" ht="12.75">
      <c r="A87" s="120">
        <f>IF('АРМ-1'!C$30=1,'АРМ-1'!B$30,"")</f>
      </c>
    </row>
    <row r="88" ht="12.75">
      <c r="A88" s="120">
        <f>IF('АРМ-1'!C$31=1,'АРМ-1'!B$31,"")</f>
      </c>
    </row>
    <row r="89" ht="12.75">
      <c r="A89" s="120">
        <f>IF('АРМ-1'!C$32=1,'АРМ-1'!B$32,"")</f>
      </c>
    </row>
    <row r="90" ht="12.75">
      <c r="A90" s="120">
        <f>IF('АРМ-1'!C$33=1,'АРМ-1'!B$33,"")</f>
      </c>
    </row>
    <row r="91" ht="12.75">
      <c r="A91" s="117">
        <f>IF(OR('АРМ-1'!C$35=1,'АРМ-1'!C$36=1),'АРМ-1'!B$34,"")</f>
      </c>
    </row>
    <row r="92" ht="12.75">
      <c r="A92" s="120">
        <f>IF('АРМ-1'!C$35=1,'АРМ-1'!B$35,"")</f>
      </c>
    </row>
    <row r="93" ht="12.75">
      <c r="A93" s="120">
        <f>IF('АРМ-1'!C$36=1,'АРМ-1'!B$36,"")</f>
      </c>
    </row>
    <row r="94" ht="12.75">
      <c r="A94" s="120">
        <f>IF('АРМ-1'!C$37=1,'АРМ-1'!B$37,"")</f>
      </c>
    </row>
    <row r="95" ht="12.75">
      <c r="A95" s="117">
        <f>IF('АРМ-1'!C$38=1,'АРМ-1'!B$38,"")</f>
      </c>
    </row>
    <row r="96" ht="12.75">
      <c r="A96" s="117">
        <f>IF('АРМ-1'!C$39=1,'АРМ-1'!B$39,"")</f>
      </c>
    </row>
    <row r="97" ht="12.75">
      <c r="A97" s="120">
        <f>IF('АРМ-1'!C$40=1,'АРМ-1'!B$40,"")</f>
      </c>
    </row>
    <row r="98" ht="12.75">
      <c r="A98" s="117">
        <f>IF('АРМ-1'!C$41=1,'АРМ-1'!B$41,"")</f>
      </c>
    </row>
    <row r="99" ht="12.75">
      <c r="A99" s="117">
        <f>IF('АРМ-1'!C$42=1,'АРМ-1'!B$42,"")</f>
      </c>
    </row>
    <row r="100" ht="15.75">
      <c r="A100" s="121" t="s">
        <v>231</v>
      </c>
    </row>
    <row r="101" ht="12.75">
      <c r="A101" s="120">
        <f>IF('АРМ-1'!C$44=1,'АРМ-1'!B$44,"")</f>
      </c>
    </row>
    <row r="102" ht="12.75">
      <c r="A102" s="114" t="s">
        <v>10</v>
      </c>
    </row>
    <row r="103" ht="12.75">
      <c r="A103" s="116">
        <f>IF('АРМ-2'!C$3,'АРМ-2'!B$3,"")</f>
      </c>
    </row>
    <row r="104" ht="12.75">
      <c r="A104" s="116">
        <f>IF('АРМ-2'!C$4,'АРМ-2'!B$4,"")</f>
      </c>
    </row>
    <row r="105" ht="12.75">
      <c r="A105" s="116">
        <f>IF('АРМ-2'!C$5,'АРМ-2'!B$5,"")</f>
      </c>
    </row>
    <row r="106" ht="12.75">
      <c r="A106" s="116">
        <f>IF('АРМ-2'!C$6,'АРМ-2'!B$6,"")</f>
      </c>
    </row>
    <row r="107" ht="12.75">
      <c r="A107" s="116">
        <f>IF('АРМ-2'!C$7,'АРМ-2'!B$7,"")</f>
      </c>
    </row>
    <row r="108" ht="12.75">
      <c r="A108" s="116">
        <f>IF('АРМ-2'!C$8,'АРМ-2'!B$8,"")</f>
      </c>
    </row>
    <row r="109" ht="12.75">
      <c r="A109" s="116">
        <f>IF('АРМ-2'!C$9,'АРМ-2'!B$9,"")</f>
      </c>
    </row>
    <row r="110" ht="12.75">
      <c r="A110" s="116">
        <f>IF('АРМ-2'!C$10,'АРМ-2'!B$10,"")</f>
      </c>
    </row>
    <row r="111" ht="12.75">
      <c r="A111" s="116">
        <f>IF('АРМ-2'!C$11,'АРМ-2'!B$11,"")</f>
      </c>
    </row>
    <row r="112" ht="12.75">
      <c r="A112" s="116">
        <f>IF('АРМ-2'!C$12,'АРМ-2'!B$12,"")</f>
      </c>
    </row>
    <row r="113" ht="12.75">
      <c r="A113" s="116">
        <f>IF('АРМ-2'!C$13,'АРМ-2'!B$13,"")</f>
      </c>
    </row>
    <row r="114" ht="12.75">
      <c r="A114" s="116">
        <f>IF('АРМ-2'!C$14,'АРМ-2'!B$14,"")</f>
      </c>
    </row>
    <row r="115" ht="12.75">
      <c r="A115" s="116">
        <f>IF('АРМ-2'!C$15,'АРМ-2'!B$15,"")</f>
      </c>
    </row>
    <row r="116" ht="12.75">
      <c r="A116" s="117">
        <f>IF(OR('АРМ-2'!C$17=1,'АРМ-2'!C$18=1),'АРМ-2'!B$16,"")</f>
      </c>
    </row>
    <row r="117" ht="12.75">
      <c r="A117" s="120">
        <f>IF('АРМ-2'!C$17=1,'АРМ-2'!B$17,"")</f>
      </c>
    </row>
    <row r="118" ht="12.75">
      <c r="A118" s="120">
        <f>IF('АРМ-2'!C$18=1,'АРМ-2'!B$18,"")</f>
      </c>
    </row>
    <row r="119" ht="12.75">
      <c r="A119" s="117">
        <f>IF(OR('АРМ-2'!C$20=1,'АРМ-2'!C$21=1,'АРМ-2'!C$22=1,'АРМ-2'!C$23=1),'АРМ-2'!B$19,"")</f>
      </c>
    </row>
    <row r="120" ht="12.75">
      <c r="A120" s="120">
        <f>IF('АРМ-2'!C$20=1,'АРМ-2'!B$20,"")</f>
      </c>
    </row>
    <row r="121" ht="12.75">
      <c r="A121" s="120">
        <f>IF('АРМ-2'!C$21=1,'АРМ-2'!B$21,"")</f>
      </c>
    </row>
    <row r="122" ht="12.75">
      <c r="A122" s="120">
        <f>IF('АРМ-2'!C$22=1,'АРМ-2'!B$22,"")</f>
      </c>
    </row>
    <row r="123" ht="12.75">
      <c r="A123" s="120">
        <f>IF('АРМ-2'!C$23=1,'АРМ-2'!B$23,"")</f>
      </c>
    </row>
    <row r="124" ht="12.75">
      <c r="A124" s="117">
        <f>IF(OR('АРМ-2'!C$25=1,'АРМ-2'!C$26=1,'АРМ-2'!C$27=1,'АРМ-2'!C$28=1),'АРМ-2'!B$24,"")</f>
      </c>
    </row>
    <row r="125" ht="12.75">
      <c r="A125" s="120">
        <f>IF('АРМ-2'!C$25=1,'АРМ-2'!B$25,"")</f>
      </c>
    </row>
    <row r="126" ht="12.75">
      <c r="A126" s="120">
        <f>IF('АРМ-2'!C$26=1,'АРМ-2'!B$26,"")</f>
      </c>
    </row>
    <row r="127" ht="12.75">
      <c r="A127" s="120">
        <f>IF('АРМ-2'!C$27=1,'АРМ-2'!B$27,"")</f>
      </c>
    </row>
    <row r="128" ht="12.75">
      <c r="A128" s="120">
        <f>IF('АРМ-2'!C$28=1,'АРМ-2'!B$28,"")</f>
      </c>
    </row>
    <row r="129" ht="12.75">
      <c r="A129" s="117">
        <f>IF(OR('АРМ-2'!C$30=1,'АРМ-2'!C$31=1,'АРМ-2'!C$32=1,'АРМ-2'!C$33=1),'АРМ-2'!B$29,"")</f>
      </c>
    </row>
    <row r="130" ht="12.75">
      <c r="A130" s="120">
        <f>IF('АРМ-2'!C$30=1,'АРМ-2'!B$30,"")</f>
      </c>
    </row>
    <row r="131" ht="12.75">
      <c r="A131" s="120">
        <f>IF('АРМ-2'!C$31=1,'АРМ-2'!B$31,"")</f>
      </c>
    </row>
    <row r="132" ht="12.75">
      <c r="A132" s="120">
        <f>IF('АРМ-2'!C$32=1,'АРМ-2'!B$32,"")</f>
      </c>
    </row>
    <row r="133" ht="12.75">
      <c r="A133" s="120">
        <f>IF('АРМ-2'!C$33=1,'АРМ-2'!B$33,"")</f>
      </c>
    </row>
    <row r="134" ht="12.75">
      <c r="A134" s="117">
        <f>IF(OR('АРМ-2'!C$35=1,'АРМ-2'!C$36=1),'АРМ-2'!B$34,"")</f>
      </c>
    </row>
    <row r="135" ht="12.75">
      <c r="A135" s="120">
        <f>IF('АРМ-2'!C$35=1,'АРМ-2'!B$35,"")</f>
      </c>
    </row>
    <row r="136" ht="12.75">
      <c r="A136" s="120">
        <f>IF('АРМ-2'!C$36=1,'АРМ-2'!B$36,"")</f>
      </c>
    </row>
    <row r="137" ht="12.75">
      <c r="A137" s="120">
        <f>IF('АРМ-2'!C$37=1,'АРМ-2'!B$37,"")</f>
      </c>
    </row>
    <row r="138" ht="12.75">
      <c r="A138" s="117">
        <f>IF('АРМ-2'!C$38=1,'АРМ-2'!B$38,"")</f>
      </c>
    </row>
    <row r="139" ht="12.75">
      <c r="A139" s="117">
        <f>IF('АРМ-2'!C$39=1,'АРМ-2'!B$39,"")</f>
      </c>
    </row>
    <row r="140" ht="12.75">
      <c r="A140" s="120">
        <f>IF('АРМ-2'!C$40=1,'АРМ-2'!B$40,"")</f>
      </c>
    </row>
    <row r="141" ht="12.75">
      <c r="A141" s="117">
        <f>IF('АРМ-2'!C$41=1,'АРМ-2'!B$41,"")</f>
      </c>
    </row>
    <row r="142" ht="12.75">
      <c r="A142" s="117">
        <f>IF('АРМ-2'!C$42=1,'АРМ-2'!B$42,"")</f>
      </c>
    </row>
    <row r="143" ht="15.75">
      <c r="A143" s="121" t="s">
        <v>231</v>
      </c>
    </row>
    <row r="144" ht="12.75">
      <c r="A144" s="120">
        <f>IF('АРМ-2'!C$44=1,'АРМ-2'!B$44,"")</f>
      </c>
    </row>
    <row r="145" ht="12.75">
      <c r="A145" s="114" t="s">
        <v>230</v>
      </c>
    </row>
    <row r="146" ht="12.75">
      <c r="A146" s="116">
        <f>IF('АРМ-3'!C$3,'АРМ-3'!B$3,"")</f>
      </c>
    </row>
    <row r="147" ht="12.75">
      <c r="A147" s="116">
        <f>IF('АРМ-3'!C$4,'АРМ-3'!B$4,"")</f>
      </c>
    </row>
    <row r="148" ht="12.75">
      <c r="A148" s="116">
        <f>IF('АРМ-3'!C$5,'АРМ-3'!B$5,"")</f>
      </c>
    </row>
    <row r="149" ht="12.75">
      <c r="A149" s="116">
        <f>IF('АРМ-3'!C$6,'АРМ-3'!B$6,"")</f>
      </c>
    </row>
    <row r="150" ht="12.75">
      <c r="A150" s="116">
        <f>IF('АРМ-3'!C$7,'АРМ-3'!B$7,"")</f>
      </c>
    </row>
    <row r="151" ht="12.75">
      <c r="A151" s="116">
        <f>IF('АРМ-3'!C$8,'АРМ-3'!B$8,"")</f>
      </c>
    </row>
    <row r="152" ht="12.75">
      <c r="A152" s="116">
        <f>IF('АРМ-3'!C$9,'АРМ-3'!B$9,"")</f>
      </c>
    </row>
    <row r="153" ht="12.75">
      <c r="A153" s="116">
        <f>IF('АРМ-3'!C$10,'АРМ-3'!B$10,"")</f>
      </c>
    </row>
    <row r="154" ht="12.75">
      <c r="A154" s="116">
        <f>IF('АРМ-3'!C$11,'АРМ-3'!B$11,"")</f>
      </c>
    </row>
    <row r="155" ht="12.75">
      <c r="A155" s="116">
        <f>IF('АРМ-3'!C$12,'АРМ-3'!B$12,"")</f>
      </c>
    </row>
    <row r="156" ht="12.75">
      <c r="A156" s="116">
        <f>IF('АРМ-3'!C$13,'АРМ-3'!B$13,"")</f>
      </c>
    </row>
    <row r="157" ht="12.75">
      <c r="A157" s="116">
        <f>IF('АРМ-3'!C$14,'АРМ-3'!B$14,"")</f>
      </c>
    </row>
    <row r="158" ht="12.75">
      <c r="A158" s="116">
        <f>IF('АРМ-3'!C$15,'АРМ-3'!B$15,"")</f>
      </c>
    </row>
    <row r="159" ht="12.75">
      <c r="A159" s="117">
        <f>IF(OR('АРМ-3'!C$17=1,'АРМ-3'!C$18=1),'АРМ-3'!B$16,"")</f>
      </c>
    </row>
    <row r="160" ht="12.75">
      <c r="A160" s="120">
        <f>IF('АРМ-3'!C$17=1,'АРМ-3'!B$17,"")</f>
      </c>
    </row>
    <row r="161" ht="12.75">
      <c r="A161" s="120">
        <f>IF('АРМ-3'!C$18=1,'АРМ-3'!B$18,"")</f>
      </c>
    </row>
    <row r="162" ht="12.75">
      <c r="A162" s="120">
        <f>IF(OR('АРМ-3'!C$20=1,'АРМ-3'!C$21=1,'АРМ-3'!C$22=1,'АРМ-3'!C$23=1),'АРМ-3'!B$19,"")</f>
      </c>
    </row>
    <row r="163" ht="12.75">
      <c r="A163" s="120">
        <f>IF('АРМ-3'!C$20=1,'АРМ-3'!B$20,"")</f>
      </c>
    </row>
    <row r="164" ht="12.75">
      <c r="A164" s="120">
        <f>IF('АРМ-3'!C$21=1,'АРМ-3'!B$21,"")</f>
      </c>
    </row>
    <row r="165" ht="12.75">
      <c r="A165" s="120">
        <f>IF('АРМ-3'!C$22=1,'АРМ-3'!B$22,"")</f>
      </c>
    </row>
    <row r="166" ht="12.75">
      <c r="A166" s="120">
        <f>IF('АРМ-3'!C$23=1,'АРМ-3'!B$23,"")</f>
      </c>
    </row>
    <row r="167" ht="12.75">
      <c r="A167" s="117">
        <f>IF(OR('АРМ-3'!C$25=1,'АРМ-3'!C$26=1,'АРМ-3'!C$27=1,'АРМ-3'!C$28=1),'АРМ-3'!B$24,"")</f>
      </c>
    </row>
    <row r="168" ht="12.75">
      <c r="A168" s="120">
        <f>IF('АРМ-3'!C$25=1,'АРМ-3'!B$25,"")</f>
      </c>
    </row>
    <row r="169" ht="12.75">
      <c r="A169" s="120">
        <f>IF('АРМ-3'!C$26=1,'АРМ-3'!B$26,"")</f>
      </c>
    </row>
    <row r="170" ht="12.75">
      <c r="A170" s="120">
        <f>IF('АРМ-3'!C$27=1,'АРМ-3'!B$27,"")</f>
      </c>
    </row>
    <row r="171" ht="12.75">
      <c r="A171" s="120">
        <f>IF('АРМ-3'!C$28=1,'АРМ-3'!B$28,"")</f>
      </c>
    </row>
    <row r="172" ht="12.75">
      <c r="A172" s="117">
        <f>IF(OR('АРМ-3'!C$30=1,'АРМ-3'!C$31=1,'АРМ-3'!C$32=1,'АРМ-3'!C$33=1),'АРМ-3'!B$29,"")</f>
      </c>
    </row>
    <row r="173" ht="12.75">
      <c r="A173" s="120">
        <f>IF('АРМ-3'!C$30=1,'АРМ-3'!B$30,"")</f>
      </c>
    </row>
    <row r="174" ht="12.75">
      <c r="A174" s="120">
        <f>IF('АРМ-3'!C$31=1,'АРМ-3'!B$31,"")</f>
      </c>
    </row>
    <row r="175" ht="12.75">
      <c r="A175" s="120">
        <f>IF('АРМ-3'!C$32=1,'АРМ-3'!B$32,"")</f>
      </c>
    </row>
    <row r="176" ht="12.75">
      <c r="A176" s="120">
        <f>IF('АРМ-3'!C$33=1,'АРМ-3'!B$33,"")</f>
      </c>
    </row>
    <row r="177" ht="12.75">
      <c r="A177" s="117">
        <f>IF(OR('АРМ-3'!C$35=1,'АРМ-3'!C$36=1),'АРМ-3'!B$34,"")</f>
      </c>
    </row>
    <row r="178" ht="12.75">
      <c r="A178" s="120">
        <f>IF('АРМ-3'!C$35=1,'АРМ-3'!B$35,"")</f>
      </c>
    </row>
    <row r="179" ht="12.75">
      <c r="A179" s="120">
        <f>IF('АРМ-3'!C$36=1,'АРМ-3'!B$36,"")</f>
      </c>
    </row>
    <row r="180" ht="12.75">
      <c r="A180" s="120">
        <f>IF('АРМ-3'!C$37=1,'АРМ-3'!B$37,"")</f>
      </c>
    </row>
    <row r="181" ht="12.75">
      <c r="A181" s="117">
        <f>IF('АРМ-3'!C$38=1,'АРМ-3'!B$38,"")</f>
      </c>
    </row>
    <row r="182" ht="12.75">
      <c r="A182" s="117">
        <f>IF('АРМ-3'!C$39=1,'АРМ-3'!B$39,"")</f>
      </c>
    </row>
    <row r="183" ht="12.75">
      <c r="A183" s="120">
        <f>IF('АРМ-3'!C$40=1,'АРМ-3'!B$40,"")</f>
      </c>
    </row>
    <row r="184" ht="12.75">
      <c r="A184" s="117">
        <f>IF('АРМ-3'!C$41=1,'АРМ-3'!B$41,"")</f>
      </c>
    </row>
    <row r="185" ht="12.75">
      <c r="A185" s="117">
        <f>IF('АРМ-3'!C$42=1,'АРМ-3'!B$42,"")</f>
      </c>
    </row>
    <row r="186" ht="12.75">
      <c r="A186" s="117" t="s">
        <v>231</v>
      </c>
    </row>
    <row r="187" ht="12.75">
      <c r="A187" s="120">
        <f>IF('АРМ-3'!C$44=1,'АРМ-3'!B$44,"")</f>
      </c>
    </row>
    <row r="188" ht="12.75">
      <c r="A188" s="114" t="s">
        <v>12</v>
      </c>
    </row>
    <row r="189" ht="12.75">
      <c r="A189" s="120">
        <f>IF('АРМ-4'!C$3,'АРМ-4'!B$3,"")</f>
      </c>
    </row>
    <row r="190" ht="12.75">
      <c r="A190" s="120">
        <f>IF('АРМ-4'!C$4,'АРМ-4'!B$4,"")</f>
      </c>
    </row>
    <row r="191" ht="12.75">
      <c r="A191" s="120">
        <f>IF('АРМ-4'!C$5,'АРМ-4'!B$5,"")</f>
      </c>
    </row>
    <row r="192" ht="12.75">
      <c r="A192" s="120">
        <f>IF('АРМ-4'!C$6,'АРМ-4'!B$6,"")</f>
      </c>
    </row>
    <row r="193" ht="12.75">
      <c r="A193" s="120">
        <f>IF('АРМ-4'!C$7,'АРМ-4'!B$7,"")</f>
      </c>
    </row>
    <row r="194" ht="12.75">
      <c r="A194" s="120">
        <f>IF('АРМ-4'!C$8,'АРМ-4'!B$8,"")</f>
      </c>
    </row>
    <row r="195" ht="12.75">
      <c r="A195" s="120">
        <f>IF('АРМ-4'!C$9,'АРМ-4'!B$9,"")</f>
      </c>
    </row>
    <row r="196" ht="12.75">
      <c r="A196" s="120">
        <f>IF('АРМ-4'!C$10,'АРМ-4'!B$10,"")</f>
      </c>
    </row>
    <row r="197" ht="12.75">
      <c r="A197" s="120">
        <f>IF('АРМ-4'!C$11,'АРМ-4'!B$11,"")</f>
      </c>
    </row>
    <row r="198" ht="12.75">
      <c r="A198" s="120">
        <f>IF('АРМ-4'!C$12,'АРМ-4'!B$12,"")</f>
      </c>
    </row>
    <row r="199" ht="12.75">
      <c r="A199" s="120">
        <f>IF('АРМ-4'!C$13,'АРМ-4'!B$13,"")</f>
      </c>
    </row>
    <row r="200" ht="12.75">
      <c r="A200" s="120">
        <f>IF('АРМ-4'!C$14,'АРМ-4'!B$14,"")</f>
      </c>
    </row>
    <row r="201" ht="12.75">
      <c r="A201" s="120">
        <f>IF('АРМ-4'!C$15,'АРМ-4'!B$15,"")</f>
      </c>
    </row>
    <row r="202" ht="12.75">
      <c r="A202" s="117">
        <f>IF(OR('АРМ-4'!C$17=1,'АРМ-4'!C$18=1),'АРМ-4'!B$16,"")</f>
      </c>
    </row>
    <row r="203" ht="12.75">
      <c r="A203" s="120">
        <f>IF('АРМ-4'!C$17=1,'АРМ-4'!B$17,"")</f>
      </c>
    </row>
    <row r="204" ht="12.75">
      <c r="A204" s="120">
        <f>IF('АРМ-4'!C$18=1,'АРМ-4'!B$18,"")</f>
      </c>
    </row>
    <row r="205" ht="12.75">
      <c r="A205" s="117">
        <f>IF(OR('АРМ-4'!C$20=1,'АРМ-4'!C$21=1,'АРМ-4'!C$22=1,'АРМ-4'!C$23=1),'АРМ-4'!B$19,"")</f>
      </c>
    </row>
    <row r="206" ht="12.75">
      <c r="A206" s="120">
        <f>IF('АРМ-4'!C$20=1,'АРМ-4'!B$20,"")</f>
      </c>
    </row>
    <row r="207" ht="12.75">
      <c r="A207" s="120">
        <f>IF('АРМ-4'!C$21=1,'АРМ-4'!B$21,"")</f>
      </c>
    </row>
    <row r="208" ht="12.75">
      <c r="A208" s="120">
        <f>IF('АРМ-4'!C$22=1,'АРМ-4'!B$22,"")</f>
      </c>
    </row>
    <row r="209" ht="12.75">
      <c r="A209" s="120">
        <f>IF('АРМ-4'!C$23=1,'АРМ-4'!B$23,"")</f>
      </c>
    </row>
    <row r="210" ht="12.75">
      <c r="A210" s="117">
        <f>IF(OR('АРМ-4'!C$25=1,'АРМ-4'!C$26=1,'АРМ-4'!C$27=1,'АРМ-4'!C$28=1),'АРМ-4'!B$24,"")</f>
      </c>
    </row>
    <row r="211" ht="12.75">
      <c r="A211" s="120">
        <f>IF('АРМ-4'!C$25=1,'АРМ-4'!B$25,"")</f>
      </c>
    </row>
    <row r="212" ht="12.75">
      <c r="A212" s="120">
        <f>IF('АРМ-4'!C$26=1,'АРМ-4'!B$26,"")</f>
      </c>
    </row>
    <row r="213" ht="12.75">
      <c r="A213" s="120">
        <f>IF('АРМ-4'!C$27=1,'АРМ-4'!B$27,"")</f>
      </c>
    </row>
    <row r="214" ht="12.75">
      <c r="A214" s="120">
        <f>IF('АРМ-4'!C$28=1,'АРМ-4'!B$28,"")</f>
      </c>
    </row>
    <row r="215" ht="12.75">
      <c r="A215" s="117">
        <f>IF(OR('АРМ-4'!C$30=1,'АРМ-4'!C$31=1,'АРМ-4'!C$32=1,'АРМ-4'!C$33=1),'АРМ-4'!B$29,"")</f>
      </c>
    </row>
    <row r="216" ht="12.75">
      <c r="A216" s="120">
        <f>IF('АРМ-4'!C$30=1,'АРМ-4'!B$30,"")</f>
      </c>
    </row>
    <row r="217" ht="12.75">
      <c r="A217" s="120">
        <f>IF('АРМ-4'!C$31=1,'АРМ-4'!B$31,"")</f>
      </c>
    </row>
    <row r="218" ht="12.75">
      <c r="A218" s="120">
        <f>IF('АРМ-4'!C$32=1,'АРМ-4'!B$32,"")</f>
      </c>
    </row>
    <row r="219" ht="12.75">
      <c r="A219" s="120">
        <f>IF('АРМ-4'!C$33=1,'АРМ-4'!B$33,"")</f>
      </c>
    </row>
    <row r="220" ht="12.75">
      <c r="A220" s="117">
        <f>IF(OR('АРМ-4'!C$35=1,'АРМ-4'!C$36=1),'АРМ-4'!B$34,"")</f>
      </c>
    </row>
    <row r="221" ht="12.75">
      <c r="A221" s="120">
        <f>IF('АРМ-4'!C$35=1,'АРМ-4'!B$35,"")</f>
      </c>
    </row>
    <row r="222" ht="12.75">
      <c r="A222" s="120">
        <f>IF('АРМ-4'!C$36=1,'АРМ-4'!B$36,"")</f>
      </c>
    </row>
    <row r="223" ht="12.75">
      <c r="A223" s="120">
        <f>IF('АРМ-4'!C$37=1,'АРМ-4'!B$37,"")</f>
      </c>
    </row>
    <row r="224" ht="12.75">
      <c r="A224" s="117">
        <f>IF('АРМ-4'!C$38=1,'АРМ-4'!B$38,"")</f>
      </c>
    </row>
    <row r="225" ht="12.75">
      <c r="A225" s="117">
        <f>IF('АРМ-4'!C$39=1,'АРМ-4'!B$39,"")</f>
      </c>
    </row>
    <row r="226" ht="12.75">
      <c r="A226" s="120">
        <f>IF('АРМ-4'!C$40=1,'АРМ-4'!B$40,"")</f>
      </c>
    </row>
    <row r="227" ht="12.75">
      <c r="A227" s="117">
        <f>IF('АРМ-4'!C$41=1,'АРМ-4'!B$41,"")</f>
      </c>
    </row>
    <row r="228" ht="12.75">
      <c r="A228" s="120">
        <f>IF('АРМ-4'!C$42=1,'АРМ-4'!B$42,"")</f>
      </c>
    </row>
    <row r="229" ht="12.75">
      <c r="A229" s="117" t="s">
        <v>231</v>
      </c>
    </row>
    <row r="230" ht="12.75">
      <c r="A230" s="120">
        <f>IF('АРМ-4'!C$44=1,'АРМ-4'!B$44,"")</f>
      </c>
    </row>
    <row r="231" ht="12.75">
      <c r="A231" s="114" t="s">
        <v>13</v>
      </c>
    </row>
    <row r="232" ht="12.75">
      <c r="A232" s="120">
        <f>IF('АРМ-5'!C$3,'АРМ-5'!B$3,"")</f>
      </c>
    </row>
    <row r="233" ht="12.75">
      <c r="A233" s="120">
        <f>IF('АРМ-5'!C$4,'АРМ-5'!B$4,"")</f>
      </c>
    </row>
    <row r="234" ht="12.75">
      <c r="A234" s="120">
        <f>IF('АРМ-5'!C$5,'АРМ-5'!B$5,"")</f>
      </c>
    </row>
    <row r="235" ht="12.75">
      <c r="A235" s="120">
        <f>IF('АРМ-5'!C$6,'АРМ-5'!B$6,"")</f>
      </c>
    </row>
    <row r="236" ht="12.75">
      <c r="A236" s="120">
        <f>IF('АРМ-5'!C$7,'АРМ-5'!B$7,"")</f>
      </c>
    </row>
    <row r="237" ht="12.75">
      <c r="A237" s="120">
        <f>IF('АРМ-5'!C$8,'АРМ-5'!B$8,"")</f>
      </c>
    </row>
    <row r="238" ht="12.75">
      <c r="A238" s="120">
        <f>IF('АРМ-5'!C$9,'АРМ-5'!B$9,"")</f>
      </c>
    </row>
    <row r="239" ht="12.75">
      <c r="A239" s="120">
        <f>IF('АРМ-5'!C$10,'АРМ-5'!B$10,"")</f>
      </c>
    </row>
    <row r="240" ht="12.75">
      <c r="A240" s="120">
        <f>IF('АРМ-5'!C$11,'АРМ-5'!B$11,"")</f>
      </c>
    </row>
    <row r="241" ht="12.75">
      <c r="A241" s="120">
        <f>IF('АРМ-5'!C$12,'АРМ-5'!B$12,"")</f>
      </c>
    </row>
    <row r="242" ht="12.75">
      <c r="A242" s="120">
        <f>IF('АРМ-5'!C$13,'АРМ-5'!B$13,"")</f>
      </c>
    </row>
    <row r="243" ht="12.75">
      <c r="A243" s="120">
        <f>IF('АРМ-5'!C$14,'АРМ-5'!B$14,"")</f>
      </c>
    </row>
    <row r="244" ht="12.75">
      <c r="A244" s="120">
        <f>IF('АРМ-5'!C$15,'АРМ-5'!B$15,"")</f>
      </c>
    </row>
    <row r="245" ht="12.75">
      <c r="A245" s="117">
        <f>IF(OR('АРМ-5'!C$17=1,'АРМ-5'!C$18=1),'АРМ-5'!B$16,"")</f>
      </c>
    </row>
    <row r="246" ht="12.75">
      <c r="A246" s="120">
        <f>IF('АРМ-5'!C$17=1,'АРМ-5'!B$17,"")</f>
      </c>
    </row>
    <row r="247" ht="12.75">
      <c r="A247" s="120">
        <f>IF('АРМ-5'!C$18=1,'АРМ-5'!B$18,"")</f>
      </c>
    </row>
    <row r="248" ht="12.75">
      <c r="A248" s="117">
        <f>IF(OR('АРМ-5'!C$20=1,'АРМ-5'!C$21=1,'АРМ-5'!C$22=1,'АРМ-5'!C$23=1),'АРМ-5'!B$19,"")</f>
      </c>
    </row>
    <row r="249" ht="12.75">
      <c r="A249" s="120">
        <f>IF('АРМ-5'!C$20=1,'АРМ-5'!B$20,"")</f>
      </c>
    </row>
    <row r="250" ht="12.75">
      <c r="A250" s="120">
        <f>IF('АРМ-5'!C$21=1,'АРМ-5'!B$21,"")</f>
      </c>
    </row>
    <row r="251" ht="12.75">
      <c r="A251" s="120">
        <f>IF('АРМ-5'!C$22=1,'АРМ-5'!B$22,"")</f>
      </c>
    </row>
    <row r="252" ht="12.75">
      <c r="A252" s="120">
        <f>IF('АРМ-5'!C$23=1,'АРМ-5'!B$23,"")</f>
      </c>
    </row>
    <row r="253" ht="12.75">
      <c r="A253" s="117">
        <f>IF(OR('АРМ-5'!C$25=1,'АРМ-5'!C$26=1,'АРМ-5'!C$27=1,'АРМ-5'!C$28=1),'АРМ-5'!B$24,"")</f>
      </c>
    </row>
    <row r="254" ht="12.75">
      <c r="A254" s="120">
        <f>IF('АРМ-5'!C$25=1,'АРМ-5'!B$25,"")</f>
      </c>
    </row>
    <row r="255" ht="12.75">
      <c r="A255" s="120">
        <f>IF('АРМ-5'!C$26=1,'АРМ-5'!B$26,"")</f>
      </c>
    </row>
    <row r="256" ht="12.75">
      <c r="A256" s="120">
        <f>IF('АРМ-5'!C$27=1,'АРМ-5'!B$27,"")</f>
      </c>
    </row>
    <row r="257" ht="12.75">
      <c r="A257" s="120">
        <f>IF('АРМ-5'!C$28=1,'АРМ-5'!B$28,"")</f>
      </c>
    </row>
    <row r="258" ht="12.75">
      <c r="A258" s="117">
        <f>IF(OR('АРМ-5'!C$30=1,'АРМ-5'!C$31=1,'АРМ-5'!C$32=1,'АРМ-5'!C$33=1),'АРМ-5'!B$29,"")</f>
      </c>
    </row>
    <row r="259" ht="12.75">
      <c r="A259" s="120">
        <f>IF('АРМ-5'!C$30=1,'АРМ-5'!B$30,"")</f>
      </c>
    </row>
    <row r="260" ht="12.75">
      <c r="A260" s="120">
        <f>IF('АРМ-5'!C$31=1,'АРМ-5'!B$31,"")</f>
      </c>
    </row>
    <row r="261" ht="12.75">
      <c r="A261" s="120">
        <f>IF('АРМ-5'!C$32=1,'АРМ-5'!B$32,"")</f>
      </c>
    </row>
    <row r="262" ht="12.75">
      <c r="A262" s="120">
        <f>IF('АРМ-5'!C$33=1,'АРМ-5'!B$33,"")</f>
      </c>
    </row>
    <row r="263" ht="12.75">
      <c r="A263" s="117">
        <f>IF(OR('АРМ-5'!C$35=1,'АРМ-5'!C$36=1),'АРМ-5'!B$34,"")</f>
      </c>
    </row>
    <row r="264" ht="12.75">
      <c r="A264" s="120">
        <f>IF('АРМ-5'!C$35=1,'АРМ-5'!B$35,"")</f>
      </c>
    </row>
    <row r="265" ht="12.75">
      <c r="A265" s="120">
        <f>IF('АРМ-5'!C$36=1,'АРМ-5'!B$36,"")</f>
      </c>
    </row>
    <row r="266" ht="12.75">
      <c r="A266" s="120">
        <f>IF('АРМ-5'!C$37=1,'АРМ-5'!B$37,"")</f>
      </c>
    </row>
    <row r="267" ht="12.75">
      <c r="A267" s="117">
        <f>IF('АРМ-5'!C$38=1,'АРМ-5'!B$38,"")</f>
      </c>
    </row>
    <row r="268" ht="12.75">
      <c r="A268" s="117">
        <f>IF('АРМ-5'!C$39=1,'АРМ-5'!B$39,"")</f>
      </c>
    </row>
    <row r="269" ht="12.75">
      <c r="A269" s="120">
        <f>IF('АРМ-5'!C$40=1,'АРМ-5'!B$40,"")</f>
      </c>
    </row>
    <row r="270" ht="12.75">
      <c r="A270" s="117">
        <f>IF('АРМ-5'!C$41=1,'АРМ-5'!B$41,"")</f>
      </c>
    </row>
    <row r="271" ht="12.75">
      <c r="A271" s="120">
        <f>IF('АРМ-5'!C$42=1,'АРМ-5'!B$42,"")</f>
      </c>
    </row>
    <row r="272" ht="12.75">
      <c r="A272" s="117" t="s">
        <v>231</v>
      </c>
    </row>
    <row r="273" ht="12.75">
      <c r="A273" s="120">
        <f>IF('АРМ-5'!C$44=1,'АРМ-5'!B$44,"")</f>
      </c>
    </row>
    <row r="274" ht="12.75">
      <c r="A274" s="114" t="s">
        <v>14</v>
      </c>
    </row>
    <row r="275" ht="12.75">
      <c r="A275" s="120">
        <f>IF('АРМ-6'!C$3,'АРМ-6'!B$3,"")</f>
      </c>
    </row>
    <row r="276" ht="12.75">
      <c r="A276" s="120">
        <f>IF('АРМ-6'!C$4,'АРМ-6'!B$4,"")</f>
      </c>
    </row>
    <row r="277" ht="12.75">
      <c r="A277" s="120">
        <f>IF('АРМ-6'!C$5,'АРМ-6'!B$5,"")</f>
      </c>
    </row>
    <row r="278" ht="12.75">
      <c r="A278" s="120">
        <f>IF('АРМ-6'!C$6,'АРМ-6'!B$6,"")</f>
      </c>
    </row>
    <row r="279" ht="12.75">
      <c r="A279" s="120">
        <f>IF('АРМ-6'!C$7,'АРМ-6'!B$7,"")</f>
      </c>
    </row>
    <row r="280" ht="12.75">
      <c r="A280" s="120">
        <f>IF('АРМ-6'!C$8,'АРМ-6'!B$8,"")</f>
      </c>
    </row>
    <row r="281" ht="12.75">
      <c r="A281" s="120">
        <f>IF('АРМ-6'!C$9,'АРМ-6'!B$9,"")</f>
      </c>
    </row>
    <row r="282" ht="12.75">
      <c r="A282" s="120">
        <f>IF('АРМ-6'!C$10,'АРМ-6'!B$10,"")</f>
      </c>
    </row>
    <row r="283" ht="12.75">
      <c r="A283" s="120">
        <f>IF('АРМ-6'!C$11,'АРМ-6'!B$11,"")</f>
      </c>
    </row>
    <row r="284" ht="12.75">
      <c r="A284" s="120">
        <f>IF('АРМ-6'!C$12,'АРМ-6'!B$12,"")</f>
      </c>
    </row>
    <row r="285" ht="12.75">
      <c r="A285" s="120">
        <f>IF('АРМ-6'!C$13,'АРМ-6'!B$13,"")</f>
      </c>
    </row>
    <row r="286" ht="12.75">
      <c r="A286" s="120">
        <f>IF('АРМ-6'!C$14,'АРМ-6'!B$14,"")</f>
      </c>
    </row>
    <row r="287" ht="12.75">
      <c r="A287" s="120">
        <f>IF('АРМ-6'!C$15,'АРМ-6'!B$15,"")</f>
      </c>
    </row>
    <row r="288" ht="12.75">
      <c r="A288" s="117">
        <f>IF(OR('АРМ-6'!C$17=1,'АРМ-6'!C$18=1),'АРМ-6'!B$16,"")</f>
      </c>
    </row>
    <row r="289" ht="12.75">
      <c r="A289" s="120">
        <f>IF('АРМ-6'!C$17=1,'АРМ-6'!B$17,"")</f>
      </c>
    </row>
    <row r="290" ht="12.75">
      <c r="A290" s="120">
        <f>IF('АРМ-6'!C$18=1,'АРМ-6'!B$18,"")</f>
      </c>
    </row>
    <row r="291" ht="12.75">
      <c r="A291" s="117">
        <f>IF(OR('АРМ-6'!C$20=1,'АРМ-6'!C$21=1,'АРМ-6'!C$22=1,'АРМ-6'!C$23=1),'АРМ-6'!B$19,"")</f>
      </c>
    </row>
    <row r="292" ht="12.75">
      <c r="A292" s="120">
        <f>IF('АРМ-6'!C$20=1,'АРМ-6'!B$20,"")</f>
      </c>
    </row>
    <row r="293" ht="12.75">
      <c r="A293" s="120">
        <f>IF('АРМ-6'!C$21=1,'АРМ-6'!B$21,"")</f>
      </c>
    </row>
    <row r="294" ht="12.75">
      <c r="A294" s="120">
        <f>IF('АРМ-6'!C$22=1,'АРМ-6'!B$22,"")</f>
      </c>
    </row>
    <row r="295" ht="12.75">
      <c r="A295" s="120">
        <f>IF('АРМ-6'!C$23=1,'АРМ-6'!B$23,"")</f>
      </c>
    </row>
    <row r="296" ht="12.75">
      <c r="A296" s="117">
        <f>IF(OR('АРМ-6'!C$25=1,'АРМ-6'!C$26=1,'АРМ-6'!C$27=1,'АРМ-6'!C$28=1),'АРМ-6'!B$24,"")</f>
      </c>
    </row>
    <row r="297" ht="12.75">
      <c r="A297" s="120">
        <f>IF('АРМ-6'!C$25=1,'АРМ-6'!B$25,"")</f>
      </c>
    </row>
    <row r="298" ht="12.75">
      <c r="A298" s="120">
        <f>IF('АРМ-6'!C$26=1,'АРМ-6'!B$26,"")</f>
      </c>
    </row>
    <row r="299" ht="12.75">
      <c r="A299" s="120">
        <f>IF('АРМ-6'!C$27=1,'АРМ-6'!B$27,"")</f>
      </c>
    </row>
    <row r="300" ht="12.75">
      <c r="A300" s="120">
        <f>IF('АРМ-6'!C$28=1,'АРМ-6'!B$28,"")</f>
      </c>
    </row>
    <row r="301" ht="12.75">
      <c r="A301" s="117">
        <f>IF(OR('АРМ-6'!C$30=1,'АРМ-6'!C$31=1,'АРМ-6'!C$32=1,'АРМ-6'!C$33=1),'АРМ-6'!B$29,"")</f>
      </c>
    </row>
    <row r="302" ht="12.75">
      <c r="A302" s="120">
        <f>IF('АРМ-6'!C$30=1,'АРМ-6'!B$30,"")</f>
      </c>
    </row>
    <row r="303" ht="12.75">
      <c r="A303" s="120">
        <f>IF('АРМ-6'!C$31=1,'АРМ-6'!B$31,"")</f>
      </c>
    </row>
    <row r="304" ht="12.75">
      <c r="A304" s="120">
        <f>IF('АРМ-6'!C$32=1,'АРМ-6'!B$32,"")</f>
      </c>
    </row>
    <row r="305" ht="12.75">
      <c r="A305" s="120">
        <f>IF('АРМ-6'!C$33=1,'АРМ-6'!B$33,"")</f>
      </c>
    </row>
    <row r="306" ht="12.75">
      <c r="A306" s="117">
        <f>IF(OR('АРМ-6'!C$35=1,'АРМ-6'!C$36=1),'АРМ-6'!B$34,"")</f>
      </c>
    </row>
    <row r="307" ht="12.75">
      <c r="A307" s="120">
        <f>IF('АРМ-6'!C$35=1,'АРМ-6'!B$35,"")</f>
      </c>
    </row>
    <row r="308" ht="12.75">
      <c r="A308" s="120">
        <f>IF('АРМ-6'!C$36=1,'АРМ-6'!B$36,"")</f>
      </c>
    </row>
    <row r="309" ht="12.75">
      <c r="A309" s="120">
        <f>IF('АРМ-6'!C$37=1,'АРМ-6'!B$37,"")</f>
      </c>
    </row>
    <row r="310" ht="12.75">
      <c r="A310" s="117">
        <f>IF('АРМ-6'!C$38=1,'АРМ-6'!B$38,"")</f>
      </c>
    </row>
    <row r="311" ht="12.75">
      <c r="A311" s="117">
        <f>IF('АРМ-6'!C$39=1,'АРМ-6'!B$39,"")</f>
      </c>
    </row>
    <row r="312" ht="12.75">
      <c r="A312" s="120">
        <f>IF('АРМ-6'!C$40=1,'АРМ-6'!B$40,"")</f>
      </c>
    </row>
    <row r="313" ht="12.75">
      <c r="A313" s="117">
        <f>IF('АРМ-6'!C$41=1,'АРМ-6'!B$41,"")</f>
      </c>
    </row>
    <row r="314" ht="12.75">
      <c r="A314" s="120">
        <f>IF('АРМ-6'!C$42=1,'АРМ-6'!B$42,"")</f>
      </c>
    </row>
    <row r="315" ht="12.75">
      <c r="A315" s="117" t="s">
        <v>231</v>
      </c>
    </row>
    <row r="316" ht="12.75">
      <c r="A316" s="120">
        <f>IF('АРМ-6'!C$44=1,'АРМ-6'!B$44,"")</f>
      </c>
    </row>
    <row r="317" ht="12.75">
      <c r="A317" s="114" t="s">
        <v>232</v>
      </c>
    </row>
    <row r="318" ht="12.75">
      <c r="A318" s="120">
        <f>IF('АРМ-7'!C$3,'АРМ-7'!B$3,"")</f>
      </c>
    </row>
    <row r="319" ht="12.75">
      <c r="A319" s="120">
        <f>IF('АРМ-7'!C$4,'АРМ-7'!B$4,"")</f>
      </c>
    </row>
    <row r="320" ht="12.75">
      <c r="A320" s="120">
        <f>IF('АРМ-7'!C$5,'АРМ-7'!B$5,"")</f>
      </c>
    </row>
    <row r="321" ht="12.75">
      <c r="A321" s="120">
        <f>IF('АРМ-7'!C$6,'АРМ-7'!B$6,"")</f>
      </c>
    </row>
    <row r="322" ht="12.75">
      <c r="A322" s="120">
        <f>IF('АРМ-7'!C$7,'АРМ-7'!B$7,"")</f>
      </c>
    </row>
    <row r="323" ht="12.75">
      <c r="A323" s="120">
        <f>IF('АРМ-7'!C$8,'АРМ-7'!B$8,"")</f>
      </c>
    </row>
    <row r="324" ht="12.75">
      <c r="A324" s="120">
        <f>IF('АРМ-7'!C$9,'АРМ-7'!B$9,"")</f>
      </c>
    </row>
    <row r="325" ht="12.75">
      <c r="A325" s="120">
        <f>IF('АРМ-7'!C$10,'АРМ-7'!B$10,"")</f>
      </c>
    </row>
    <row r="326" ht="12.75">
      <c r="A326" s="120">
        <f>IF('АРМ-7'!C$11,'АРМ-7'!B$11,"")</f>
      </c>
    </row>
    <row r="327" ht="12.75">
      <c r="A327" s="120">
        <f>IF('АРМ-7'!C$12,'АРМ-7'!B$12,"")</f>
      </c>
    </row>
    <row r="328" ht="12.75">
      <c r="A328" s="120">
        <f>IF('АРМ-7'!C$13,'АРМ-7'!B$13,"")</f>
      </c>
    </row>
    <row r="329" ht="12.75">
      <c r="A329" s="120">
        <f>IF('АРМ-7'!C$14,'АРМ-7'!B$14,"")</f>
      </c>
    </row>
    <row r="330" ht="12.75">
      <c r="A330" s="120">
        <f>IF('АРМ-7'!C$15,'АРМ-7'!B$15,"")</f>
      </c>
    </row>
    <row r="331" ht="12.75">
      <c r="A331" s="117">
        <f>IF(OR('АРМ-7'!C$17=1,'АРМ-7'!C$18=1),'АРМ-7'!B$16,"")</f>
      </c>
    </row>
    <row r="332" ht="12.75">
      <c r="A332" s="120">
        <f>IF('АРМ-7'!C$17=1,'АРМ-7'!B$17,"")</f>
      </c>
    </row>
    <row r="333" ht="12.75">
      <c r="A333" s="120">
        <f>IF('АРМ-7'!C$18=1,'АРМ-7'!B$18,"")</f>
      </c>
    </row>
    <row r="334" ht="12.75">
      <c r="A334" s="117">
        <f>IF(OR('АРМ-7'!C$20=1,'АРМ-7'!C$21=1,'АРМ-7'!C$22=1,'АРМ-7'!C$23=1),'АРМ-7'!B$19,"")</f>
      </c>
    </row>
    <row r="335" ht="12.75">
      <c r="A335" s="120">
        <f>IF('АРМ-7'!C$20=1,'АРМ-7'!B$20,"")</f>
      </c>
    </row>
    <row r="336" ht="12.75">
      <c r="A336" s="120">
        <f>IF('АРМ-7'!C$21=1,'АРМ-7'!B$21,"")</f>
      </c>
    </row>
    <row r="337" ht="12.75">
      <c r="A337" s="120">
        <f>IF('АРМ-7'!C$22=1,'АРМ-7'!B$22,"")</f>
      </c>
    </row>
    <row r="338" ht="12.75">
      <c r="A338" s="120">
        <f>IF('АРМ-7'!C$23=1,'АРМ-7'!B$23,"")</f>
      </c>
    </row>
    <row r="339" ht="12.75">
      <c r="A339" s="117">
        <f>IF(OR('АРМ-7'!C$25=1,'АРМ-7'!C$26=1,'АРМ-7'!C$27=1,'АРМ-7'!C$28=1),'АРМ-7'!B$24,"")</f>
      </c>
    </row>
    <row r="340" ht="12.75">
      <c r="A340" s="120">
        <f>IF('АРМ-7'!C$25=1,'АРМ-7'!B$25,"")</f>
      </c>
    </row>
    <row r="341" ht="12.75">
      <c r="A341" s="120">
        <f>IF('АРМ-7'!C$26=1,'АРМ-7'!B$26,"")</f>
      </c>
    </row>
    <row r="342" ht="12.75">
      <c r="A342" s="120">
        <f>IF('АРМ-7'!C$27=1,'АРМ-7'!B$27,"")</f>
      </c>
    </row>
    <row r="343" ht="12.75">
      <c r="A343" s="120">
        <f>IF('АРМ-7'!C$28=1,'АРМ-7'!B$28,"")</f>
      </c>
    </row>
    <row r="344" ht="12.75">
      <c r="A344" s="117">
        <f>IF(OR('АРМ-7'!C$30=1,'АРМ-7'!C$31=1,'АРМ-7'!C$32=1,'АРМ-7'!C$33=1),'АРМ-7'!B$29,"")</f>
      </c>
    </row>
    <row r="345" ht="12.75">
      <c r="A345" s="120">
        <f>IF('АРМ-7'!C$30=1,'АРМ-7'!B$30,"")</f>
      </c>
    </row>
    <row r="346" ht="12.75">
      <c r="A346" s="120">
        <f>IF('АРМ-7'!C$31=1,'АРМ-7'!B$31,"")</f>
      </c>
    </row>
    <row r="347" ht="12.75">
      <c r="A347" s="120">
        <f>IF('АРМ-7'!C$32=1,'АРМ-7'!B$32,"")</f>
      </c>
    </row>
    <row r="348" ht="12.75">
      <c r="A348" s="120">
        <f>IF('АРМ-7'!C$33=1,'АРМ-7'!B$33,"")</f>
      </c>
    </row>
    <row r="349" ht="12.75">
      <c r="A349" s="117">
        <f>IF(OR('АРМ-7'!C$35=1,'АРМ-7'!C$36=1),'АРМ-7'!B$34,"")</f>
      </c>
    </row>
    <row r="350" ht="12.75">
      <c r="A350" s="120">
        <f>IF('АРМ-7'!C$35=1,'АРМ-7'!B$35,"")</f>
      </c>
    </row>
    <row r="351" ht="12.75">
      <c r="A351" s="120">
        <f>IF('АРМ-7'!C$36=1,'АРМ-7'!B$36,"")</f>
      </c>
    </row>
    <row r="352" ht="12.75">
      <c r="A352" s="120">
        <f>IF('АРМ-7'!C$37=1,'АРМ-7'!B$37,"")</f>
      </c>
    </row>
    <row r="353" ht="12.75">
      <c r="A353" s="117">
        <f>IF('АРМ-7'!C$38=1,'АРМ-7'!B$38,"")</f>
      </c>
    </row>
    <row r="354" ht="12.75">
      <c r="A354" s="117">
        <f>IF('АРМ-7'!C$39=1,'АРМ-7'!B$39,"")</f>
      </c>
    </row>
    <row r="355" ht="12.75">
      <c r="A355" s="120">
        <f>IF('АРМ-7'!C$40=1,'АРМ-7'!B$40,"")</f>
      </c>
    </row>
    <row r="356" ht="12.75">
      <c r="A356" s="117">
        <f>IF('АРМ-7'!C$41=1,'АРМ-7'!B$41,"")</f>
      </c>
    </row>
    <row r="357" ht="12.75">
      <c r="A357" s="120">
        <f>IF('АРМ-7'!C$42=1,'АРМ-7'!B$42,"")</f>
      </c>
    </row>
    <row r="358" ht="12.75">
      <c r="A358" s="117" t="s">
        <v>231</v>
      </c>
    </row>
    <row r="359" ht="12.75">
      <c r="A359" s="120">
        <f>IF('АРМ-7'!C$44=1,'АРМ-7'!B$44,"")</f>
      </c>
    </row>
    <row r="360" ht="12.75">
      <c r="A360" s="114" t="s">
        <v>16</v>
      </c>
    </row>
    <row r="361" ht="12.75">
      <c r="A361" s="120">
        <f>IF('АРМ-8'!C$3,'АРМ-8'!B$3,"")</f>
      </c>
    </row>
    <row r="362" ht="12.75">
      <c r="A362" s="120">
        <f>IF('АРМ-8'!C$4,'АРМ-8'!B$4,"")</f>
      </c>
    </row>
    <row r="363" ht="12.75">
      <c r="A363" s="120">
        <f>IF('АРМ-8'!C$5,'АРМ-8'!B$5,"")</f>
      </c>
    </row>
    <row r="364" ht="12.75">
      <c r="A364" s="120">
        <f>IF('АРМ-8'!C$6,'АРМ-8'!B$6,"")</f>
      </c>
    </row>
    <row r="365" ht="12.75">
      <c r="A365" s="120">
        <f>IF('АРМ-8'!C$7,'АРМ-8'!B$7,"")</f>
      </c>
    </row>
    <row r="366" ht="12.75">
      <c r="A366" s="120">
        <f>IF('АРМ-8'!C$8,'АРМ-8'!B$8,"")</f>
      </c>
    </row>
    <row r="367" ht="12.75">
      <c r="A367" s="120">
        <f>IF('АРМ-8'!C$9,'АРМ-8'!B$9,"")</f>
      </c>
    </row>
    <row r="368" ht="12.75">
      <c r="A368" s="120">
        <f>IF('АРМ-8'!C$10,'АРМ-8'!B$10,"")</f>
      </c>
    </row>
    <row r="369" ht="12.75">
      <c r="A369" s="120">
        <f>IF('АРМ-8'!C$11,'АРМ-8'!B$11,"")</f>
      </c>
    </row>
    <row r="370" ht="12.75">
      <c r="A370" s="120">
        <f>IF('АРМ-8'!C$12,'АРМ-8'!B$12,"")</f>
      </c>
    </row>
    <row r="371" ht="12.75">
      <c r="A371" s="120">
        <f>IF('АРМ-8'!C$13,'АРМ-8'!B$13,"")</f>
      </c>
    </row>
    <row r="372" ht="12.75">
      <c r="A372" s="120">
        <f>IF('АРМ-8'!C$14,'АРМ-8'!B$14,"")</f>
      </c>
    </row>
    <row r="373" ht="12.75">
      <c r="A373" s="120">
        <f>IF('АРМ-8'!C$15,'АРМ-8'!B$15,"")</f>
      </c>
    </row>
    <row r="374" ht="12.75">
      <c r="A374" s="117">
        <f>IF(OR('АРМ-8'!C$17=1,'АРМ-8'!C$18=1),'АРМ-8'!B$16,"")</f>
      </c>
    </row>
    <row r="375" ht="12.75">
      <c r="A375" s="120">
        <f>IF('АРМ-8'!C$17=1,'АРМ-8'!B$17,"")</f>
      </c>
    </row>
    <row r="376" ht="12.75">
      <c r="A376" s="120">
        <f>IF('АРМ-8'!C$18=1,'АРМ-8'!B$18,"")</f>
      </c>
    </row>
    <row r="377" ht="12.75">
      <c r="A377" s="117">
        <f>IF(OR('АРМ-8'!C$20=1,'АРМ-8'!C$21=1,'АРМ-8'!C$22=1,'АРМ-8'!C$23=1),'АРМ-8'!B$19,"")</f>
      </c>
    </row>
    <row r="378" ht="12.75">
      <c r="A378" s="120">
        <f>IF('АРМ-8'!C$20=1,'АРМ-8'!B$20,"")</f>
      </c>
    </row>
    <row r="379" ht="12.75">
      <c r="A379" s="120">
        <f>IF('АРМ-8'!C$21=1,'АРМ-8'!B$21,"")</f>
      </c>
    </row>
    <row r="380" ht="12.75">
      <c r="A380" s="120">
        <f>IF('АРМ-8'!C$22=1,'АРМ-8'!B$22,"")</f>
      </c>
    </row>
    <row r="381" ht="12.75">
      <c r="A381" s="120">
        <f>IF('АРМ-8'!C$23=1,'АРМ-8'!B$23,"")</f>
      </c>
    </row>
    <row r="382" ht="12.75">
      <c r="A382" s="117">
        <f>IF(OR('АРМ-8'!C$25=1,'АРМ-8'!C$26=1,'АРМ-8'!C$27=1,'АРМ-8'!C$28=1),'АРМ-8'!B$24,"")</f>
      </c>
    </row>
    <row r="383" ht="12.75">
      <c r="A383" s="120">
        <f>IF('АРМ-8'!C$25=1,'АРМ-8'!B$25,"")</f>
      </c>
    </row>
    <row r="384" ht="12.75">
      <c r="A384" s="120">
        <f>IF('АРМ-8'!C$26=1,'АРМ-8'!B$26,"")</f>
      </c>
    </row>
    <row r="385" ht="12.75">
      <c r="A385" s="120">
        <f>IF('АРМ-8'!C$27=1,'АРМ-8'!B$27,"")</f>
      </c>
    </row>
    <row r="386" ht="12.75">
      <c r="A386" s="120">
        <f>IF('АРМ-8'!C$28=1,'АРМ-8'!B$28,"")</f>
      </c>
    </row>
    <row r="387" ht="12.75">
      <c r="A387" s="117">
        <f>IF(OR('АРМ-8'!C$30=1,'АРМ-8'!C$31=1,'АРМ-8'!C$32=1,'АРМ-8'!C$33=1),'АРМ-8'!B$29,"")</f>
      </c>
    </row>
    <row r="388" ht="12.75">
      <c r="A388" s="120">
        <f>IF('АРМ-8'!C$30=1,'АРМ-8'!B$30,"")</f>
      </c>
    </row>
    <row r="389" ht="12.75">
      <c r="A389" s="120">
        <f>IF('АРМ-8'!C$31=1,'АРМ-8'!B$31,"")</f>
      </c>
    </row>
    <row r="390" ht="12.75">
      <c r="A390" s="120">
        <f>IF('АРМ-8'!C$32=1,'АРМ-8'!B$32,"")</f>
      </c>
    </row>
    <row r="391" ht="12.75">
      <c r="A391" s="120">
        <f>IF('АРМ-8'!C$33=1,'АРМ-8'!B$33,"")</f>
      </c>
    </row>
    <row r="392" ht="12.75">
      <c r="A392" s="117">
        <f>IF(OR('АРМ-8'!C$35=1,'АРМ-8'!C$36=1),'АРМ-8'!B$34,"")</f>
      </c>
    </row>
    <row r="393" ht="12.75">
      <c r="A393" s="120">
        <f>IF('АРМ-8'!C$35=1,'АРМ-8'!B$35,"")</f>
      </c>
    </row>
    <row r="394" ht="12.75">
      <c r="A394" s="120">
        <f>IF('АРМ-8'!C$36=1,'АРМ-8'!B$36,"")</f>
      </c>
    </row>
    <row r="395" ht="12.75">
      <c r="A395" s="120">
        <f>IF('АРМ-8'!C$37=1,'АРМ-8'!B$37,"")</f>
      </c>
    </row>
    <row r="396" ht="12.75">
      <c r="A396" s="117">
        <f>IF('АРМ-8'!C$38=1,'АРМ-8'!B$38,"")</f>
      </c>
    </row>
    <row r="397" ht="12.75">
      <c r="A397" s="117">
        <f>IF('АРМ-8'!C$39=1,'АРМ-8'!B$39,"")</f>
      </c>
    </row>
    <row r="398" ht="12.75">
      <c r="A398" s="120">
        <f>IF('АРМ-8'!C$40=1,'АРМ-8'!B$40,"")</f>
      </c>
    </row>
    <row r="399" ht="12.75">
      <c r="A399" s="117">
        <f>IF('АРМ-8'!C$41=1,'АРМ-8'!B$41,"")</f>
      </c>
    </row>
    <row r="400" ht="12.75">
      <c r="A400" s="120">
        <f>IF('АРМ-8'!C$42=1,'АРМ-8'!B$42,"")</f>
      </c>
    </row>
    <row r="401" ht="12.75">
      <c r="A401" s="117" t="s">
        <v>231</v>
      </c>
    </row>
    <row r="402" ht="12.75">
      <c r="A402" s="120">
        <f>IF('АРМ-8'!C$44=1,'АРМ-8'!B$44,"")</f>
      </c>
    </row>
    <row r="403" ht="12.75">
      <c r="A403" s="114" t="s">
        <v>191</v>
      </c>
    </row>
    <row r="404" ht="12.75">
      <c r="A404" s="120">
        <f>IF('АРМ-9'!C$3,'АРМ-9'!B$3,"")</f>
      </c>
    </row>
    <row r="405" ht="12.75">
      <c r="A405" s="120">
        <f>IF('АРМ-9'!C$4,'АРМ-9'!B$4,"")</f>
      </c>
    </row>
    <row r="406" ht="12.75">
      <c r="A406" s="120">
        <f>IF('АРМ-9'!C$5,'АРМ-9'!B$5,"")</f>
      </c>
    </row>
    <row r="407" ht="12.75">
      <c r="A407" s="120">
        <f>IF('АРМ-9'!C$6,'АРМ-9'!B$6,"")</f>
      </c>
    </row>
    <row r="408" ht="12.75">
      <c r="A408" s="120">
        <f>IF('АРМ-9'!C$7,'АРМ-9'!B$7,"")</f>
      </c>
    </row>
    <row r="409" ht="12.75">
      <c r="A409" s="120">
        <f>IF('АРМ-9'!C$8,'АРМ-9'!B$8,"")</f>
      </c>
    </row>
    <row r="410" ht="12.75">
      <c r="A410" s="120">
        <f>IF('АРМ-9'!C$9,'АРМ-9'!B$9,"")</f>
      </c>
    </row>
    <row r="411" ht="12.75">
      <c r="A411" s="120">
        <f>IF('АРМ-9'!C$10,'АРМ-9'!B$10,"")</f>
      </c>
    </row>
    <row r="412" ht="12.75">
      <c r="A412" s="120">
        <f>IF('АРМ-9'!C$11,'АРМ-9'!B$11,"")</f>
      </c>
    </row>
    <row r="413" ht="12.75">
      <c r="A413" s="120">
        <f>IF('АРМ-9'!C$12,'АРМ-9'!B$12,"")</f>
      </c>
    </row>
    <row r="414" ht="12.75">
      <c r="A414" s="120">
        <f>IF('АРМ-9'!C$13,'АРМ-9'!B$13,"")</f>
      </c>
    </row>
    <row r="415" ht="12.75">
      <c r="A415" s="120">
        <f>IF('АРМ-9'!C$14,'АРМ-9'!B$14,"")</f>
      </c>
    </row>
    <row r="416" ht="12.75">
      <c r="A416" s="120">
        <f>IF('АРМ-9'!C$15,'АРМ-9'!B$15,"")</f>
      </c>
    </row>
    <row r="417" ht="12.75">
      <c r="A417" s="117">
        <f>IF(OR('АРМ-9'!C$17=1,'АРМ-9'!C$18=1),'АРМ-9'!B$16,"")</f>
      </c>
    </row>
    <row r="418" ht="12.75">
      <c r="A418" s="120">
        <f>IF('АРМ-9'!C$17=1,'АРМ-9'!B$17,"")</f>
      </c>
    </row>
    <row r="419" ht="12.75">
      <c r="A419" s="120">
        <f>IF('АРМ-9'!C$18=1,'АРМ-9'!B$18,"")</f>
      </c>
    </row>
    <row r="420" ht="12.75">
      <c r="A420" s="117">
        <f>IF(OR('АРМ-9'!C$20=1,'АРМ-9'!C$21=1,'АРМ-9'!C$22=1,'АРМ-9'!C$23=1),'АРМ-9'!B$19,"")</f>
      </c>
    </row>
    <row r="421" ht="12.75">
      <c r="A421" s="120">
        <f>IF('АРМ-9'!C$20=1,'АРМ-9'!B$20,"")</f>
      </c>
    </row>
    <row r="422" ht="12.75">
      <c r="A422" s="120">
        <f>IF('АРМ-9'!C$21=1,'АРМ-9'!B$21,"")</f>
      </c>
    </row>
    <row r="423" ht="12.75">
      <c r="A423" s="120">
        <f>IF('АРМ-9'!C$22=1,'АРМ-9'!B$22,"")</f>
      </c>
    </row>
    <row r="424" ht="12.75">
      <c r="A424" s="120">
        <f>IF('АРМ-9'!C$23=1,'АРМ-9'!B$23,"")</f>
      </c>
    </row>
    <row r="425" ht="12.75">
      <c r="A425" s="117">
        <f>IF(OR('АРМ-9'!C$25=1,'АРМ-9'!C$26=1,'АРМ-9'!C$27=1,'АРМ-9'!C$28=1),'АРМ-9'!B$24,"")</f>
      </c>
    </row>
    <row r="426" ht="12.75">
      <c r="A426" s="120">
        <f>IF('АРМ-9'!C$25=1,'АРМ-9'!B$25,"")</f>
      </c>
    </row>
    <row r="427" ht="12.75">
      <c r="A427" s="120">
        <f>IF('АРМ-9'!C$26=1,'АРМ-9'!B$26,"")</f>
      </c>
    </row>
    <row r="428" ht="12.75">
      <c r="A428" s="120">
        <f>IF('АРМ-9'!C$27=1,'АРМ-9'!B$27,"")</f>
      </c>
    </row>
    <row r="429" ht="12.75">
      <c r="A429" s="120">
        <f>IF('АРМ-9'!C$28=1,'АРМ-9'!B$28,"")</f>
      </c>
    </row>
    <row r="430" ht="12.75">
      <c r="A430" s="117">
        <f>IF(OR('АРМ-9'!C$30=1,'АРМ-9'!C$31=1,'АРМ-9'!C$32=1,'АРМ-9'!C$33=1),'АРМ-9'!B$29,"")</f>
      </c>
    </row>
    <row r="431" ht="12.75">
      <c r="A431" s="120">
        <f>IF('АРМ-9'!C$30=1,'АРМ-9'!B$30,"")</f>
      </c>
    </row>
    <row r="432" ht="12.75">
      <c r="A432" s="120">
        <f>IF('АРМ-9'!C$31=1,'АРМ-9'!B$31,"")</f>
      </c>
    </row>
    <row r="433" ht="12.75">
      <c r="A433" s="120">
        <f>IF('АРМ-9'!C$32=1,'АРМ-9'!B$32,"")</f>
      </c>
    </row>
    <row r="434" ht="12.75">
      <c r="A434" s="120">
        <f>IF('АРМ-9'!C$33=1,'АРМ-9'!B$33,"")</f>
      </c>
    </row>
    <row r="435" ht="12.75">
      <c r="A435" s="117">
        <f>IF(OR('АРМ-9'!C$35=1,'АРМ-9'!C$36=1),'АРМ-9'!B$34,"")</f>
      </c>
    </row>
    <row r="436" ht="12.75">
      <c r="A436" s="120">
        <f>IF('АРМ-9'!C$35=1,'АРМ-9'!B$35,"")</f>
      </c>
    </row>
    <row r="437" ht="12.75">
      <c r="A437" s="120">
        <f>IF('АРМ-9'!C$36=1,'АРМ-9'!B$36,"")</f>
      </c>
    </row>
    <row r="438" ht="12.75">
      <c r="A438" s="120">
        <f>IF('АРМ-9'!C$37=1,'АРМ-9'!B$37,"")</f>
      </c>
    </row>
    <row r="439" ht="12.75">
      <c r="A439" s="117">
        <f>IF('АРМ-9'!C$38=1,'АРМ-9'!B$38,"")</f>
      </c>
    </row>
    <row r="440" ht="12.75">
      <c r="A440" s="117">
        <f>IF('АРМ-9'!C$39=1,'АРМ-9'!B$39,"")</f>
      </c>
    </row>
    <row r="441" ht="12.75">
      <c r="A441" s="120">
        <f>IF('АРМ-9'!C$40=1,'АРМ-9'!B$40,"")</f>
      </c>
    </row>
    <row r="442" ht="12.75">
      <c r="A442" s="120">
        <f>IF('АРМ-9'!C$41=1,'АРМ-9'!B$41,"")</f>
      </c>
    </row>
    <row r="443" ht="12.75">
      <c r="A443" s="120">
        <f>IF('АРМ-9'!C$42=1,'АРМ-9'!B$42,"")</f>
      </c>
    </row>
    <row r="444" ht="12.75">
      <c r="A444" s="117" t="s">
        <v>231</v>
      </c>
    </row>
    <row r="445" ht="12.75">
      <c r="A445" s="120">
        <f>IF('АРМ-9'!C$44=1,'АРМ-9'!B$44,"")</f>
      </c>
    </row>
    <row r="446" ht="12.75">
      <c r="A446" s="114" t="s">
        <v>193</v>
      </c>
    </row>
    <row r="447" ht="12.75">
      <c r="A447" s="120">
        <f>IF('АРМ-10'!C$3,'АРМ-10'!B$3,"")</f>
      </c>
    </row>
    <row r="448" ht="12.75">
      <c r="A448" s="120">
        <f>IF('АРМ-10'!C$4,'АРМ-10'!B$4,"")</f>
      </c>
    </row>
    <row r="449" ht="12.75">
      <c r="A449" s="120">
        <f>IF('АРМ-10'!C$5,'АРМ-10'!B$5,"")</f>
      </c>
    </row>
    <row r="450" ht="12.75">
      <c r="A450" s="120">
        <f>IF('АРМ-10'!C$6,'АРМ-10'!B$6,"")</f>
      </c>
    </row>
    <row r="451" ht="12.75">
      <c r="A451" s="120">
        <f>IF('АРМ-10'!C$7,'АРМ-10'!B$7,"")</f>
      </c>
    </row>
    <row r="452" ht="12.75">
      <c r="A452" s="120">
        <f>IF('АРМ-10'!C$8,'АРМ-10'!B$8,"")</f>
      </c>
    </row>
    <row r="453" ht="12.75">
      <c r="A453" s="120">
        <f>IF('АРМ-10'!C$9,'АРМ-10'!B$9,"")</f>
      </c>
    </row>
    <row r="454" ht="12.75">
      <c r="A454" s="120">
        <f>IF('АРМ-10'!C$10,'АРМ-10'!B$10,"")</f>
      </c>
    </row>
    <row r="455" ht="12.75">
      <c r="A455" s="120">
        <f>IF('АРМ-10'!C$11,'АРМ-10'!B$11,"")</f>
      </c>
    </row>
    <row r="456" ht="12.75">
      <c r="A456" s="120">
        <f>IF('АРМ-10'!C$12,'АРМ-10'!B$12,"")</f>
      </c>
    </row>
    <row r="457" ht="12.75">
      <c r="A457" s="120">
        <f>IF('АРМ-10'!C$13,'АРМ-10'!B$13,"")</f>
      </c>
    </row>
    <row r="458" ht="12.75">
      <c r="A458" s="120">
        <f>IF('АРМ-10'!C$14,'АРМ-10'!B$14,"")</f>
      </c>
    </row>
    <row r="459" ht="12.75">
      <c r="A459" s="120">
        <f>IF('АРМ-10'!C$15,'АРМ-10'!B$15,"")</f>
      </c>
    </row>
    <row r="460" ht="12.75">
      <c r="A460" s="117">
        <f>IF(OR('АРМ-10'!C$17=1,'АРМ-10'!C$18=1),'АРМ-10'!B$16,"")</f>
      </c>
    </row>
    <row r="461" ht="12.75">
      <c r="A461" s="120">
        <f>IF('АРМ-10'!C$17=1,'АРМ-10'!B$17,"")</f>
      </c>
    </row>
    <row r="462" ht="12.75">
      <c r="A462" s="120">
        <f>IF('АРМ-10'!C$18=1,'АРМ-10'!B$18,"")</f>
      </c>
    </row>
    <row r="463" ht="12.75">
      <c r="A463" s="117">
        <f>IF(OR('АРМ-10'!C$20=1,'АРМ-10'!C$21=1,'АРМ-10'!C$22=1,'АРМ-10'!C$23=1),'АРМ-10'!B$19,"")</f>
      </c>
    </row>
    <row r="464" ht="12.75">
      <c r="A464" s="120">
        <f>IF('АРМ-10'!C$20=1,'АРМ-10'!B$20,"")</f>
      </c>
    </row>
    <row r="465" ht="12.75">
      <c r="A465" s="120">
        <f>IF('АРМ-10'!C$21=1,'АРМ-10'!B$21,"")</f>
      </c>
    </row>
    <row r="466" ht="12.75">
      <c r="A466" s="120">
        <f>IF('АРМ-10'!C$22=1,'АРМ-10'!B$22,"")</f>
      </c>
    </row>
    <row r="467" ht="12.75">
      <c r="A467" s="120">
        <f>IF('АРМ-10'!C$23=1,'АРМ-10'!B$23,"")</f>
      </c>
    </row>
    <row r="468" ht="12.75">
      <c r="A468" s="117">
        <f>IF(OR('АРМ-10'!C$25=1,'АРМ-10'!C$26=1,'АРМ-10'!C$27=1,'АРМ-10'!C$28=1),'АРМ-10'!B$24,"")</f>
      </c>
    </row>
    <row r="469" ht="12.75">
      <c r="A469" s="120">
        <f>IF('АРМ-10'!C$25=1,'АРМ-10'!B$25,"")</f>
      </c>
    </row>
    <row r="470" ht="12.75">
      <c r="A470" s="120">
        <f>IF('АРМ-10'!C$26=1,'АРМ-10'!B$26,"")</f>
      </c>
    </row>
    <row r="471" ht="12.75">
      <c r="A471" s="120">
        <f>IF('АРМ-10'!C$27=1,'АРМ-10'!B$27,"")</f>
      </c>
    </row>
    <row r="472" ht="12.75">
      <c r="A472" s="120">
        <f>IF('АРМ-10'!C$28=1,'АРМ-10'!B$28,"")</f>
      </c>
    </row>
    <row r="473" ht="12.75">
      <c r="A473" s="117">
        <f>IF(OR('АРМ-10'!C$30=1,'АРМ-10'!C$31=1,'АРМ-10'!C$32=1,'АРМ-10'!C$33=1),'АРМ-10'!B$29,"")</f>
      </c>
    </row>
    <row r="474" ht="12.75">
      <c r="A474" s="120">
        <f>IF('АРМ-10'!C$30=1,'АРМ-10'!B$30,"")</f>
      </c>
    </row>
    <row r="475" ht="12.75">
      <c r="A475" s="120">
        <f>IF('АРМ-10'!C$31=1,'АРМ-10'!B$31,"")</f>
      </c>
    </row>
    <row r="476" ht="12.75">
      <c r="A476" s="120">
        <f>IF('АРМ-10'!C$32=1,'АРМ-10'!B$32,"")</f>
      </c>
    </row>
    <row r="477" ht="12.75">
      <c r="A477" s="120">
        <f>IF('АРМ-10'!C$33=1,'АРМ-10'!B$33,"")</f>
      </c>
    </row>
    <row r="478" ht="12.75">
      <c r="A478" s="117">
        <f>IF(OR('АРМ-10'!C$35=1,'АРМ-10'!C$36=1),'АРМ-10'!B$34,"")</f>
      </c>
    </row>
    <row r="479" ht="12.75">
      <c r="A479" s="120">
        <f>IF('АРМ-10'!C$35=1,'АРМ-10'!B$35,"")</f>
      </c>
    </row>
    <row r="480" ht="12.75">
      <c r="A480" s="120">
        <f>IF('АРМ-10'!C$36=1,'АРМ-10'!B$36,"")</f>
      </c>
    </row>
    <row r="481" ht="12.75">
      <c r="A481" s="120">
        <f>IF('АРМ-10'!C$37=1,'АРМ-10'!B$37,"")</f>
      </c>
    </row>
    <row r="482" ht="12.75">
      <c r="A482" s="117">
        <f>IF('АРМ-10'!C$38=1,'АРМ-10'!B$38,"")</f>
      </c>
    </row>
    <row r="483" ht="12.75">
      <c r="A483" s="117">
        <f>IF('АРМ-10'!C$39=1,'АРМ-10'!B$39,"")</f>
      </c>
    </row>
    <row r="484" ht="12.75">
      <c r="A484" s="120">
        <f>IF('АРМ-10'!C$40=1,'АРМ-10'!B$40,"")</f>
      </c>
    </row>
    <row r="485" ht="12.75">
      <c r="A485" s="120">
        <f>IF('АРМ-10'!C$41=1,'АРМ-10'!B$41,"")</f>
      </c>
    </row>
    <row r="486" ht="12.75">
      <c r="A486" s="117">
        <f>IF('АРМ-10'!C$42=1,'АРМ-10'!B$42,"")</f>
      </c>
    </row>
    <row r="487" ht="12.75">
      <c r="A487" s="120" t="s">
        <v>231</v>
      </c>
    </row>
    <row r="488" ht="12.75">
      <c r="A488" s="120">
        <f>IF('АРМ-10'!C$44=1,'АРМ-10'!B$44,"")</f>
      </c>
    </row>
    <row r="489" ht="12.75">
      <c r="A489" s="114" t="s">
        <v>192</v>
      </c>
    </row>
    <row r="490" ht="12.75">
      <c r="A490" s="120">
        <f>IF('АРМ-11'!C$3,'АРМ-11'!B$3,"")</f>
      </c>
    </row>
    <row r="491" ht="12.75">
      <c r="A491" s="120">
        <f>IF('АРМ-11'!C$4,'АРМ-11'!B$4,"")</f>
      </c>
    </row>
    <row r="492" ht="12.75">
      <c r="A492" s="120">
        <f>IF('АРМ-11'!C$5,'АРМ-11'!B$5,"")</f>
      </c>
    </row>
    <row r="493" ht="12.75">
      <c r="A493" s="120">
        <f>IF('АРМ-11'!C$6,'АРМ-11'!B$6,"")</f>
      </c>
    </row>
    <row r="494" ht="12.75">
      <c r="A494" s="120">
        <f>IF('АРМ-11'!C$7,'АРМ-11'!B$7,"")</f>
      </c>
    </row>
    <row r="495" ht="12.75">
      <c r="A495" s="120">
        <f>IF('АРМ-11'!C$8,'АРМ-11'!B$8,"")</f>
      </c>
    </row>
    <row r="496" ht="12.75">
      <c r="A496" s="120">
        <f>IF('АРМ-11'!C$9,'АРМ-11'!B$9,"")</f>
      </c>
    </row>
    <row r="497" ht="12.75">
      <c r="A497" s="120">
        <f>IF('АРМ-11'!C$10,'АРМ-11'!B$10,"")</f>
      </c>
    </row>
    <row r="498" ht="12.75">
      <c r="A498" s="120">
        <f>IF('АРМ-11'!C$11,'АРМ-11'!B$11,"")</f>
      </c>
    </row>
    <row r="499" ht="12.75">
      <c r="A499" s="120">
        <f>IF('АРМ-11'!C$12,'АРМ-11'!B$12,"")</f>
      </c>
    </row>
    <row r="500" ht="12.75">
      <c r="A500" s="120">
        <f>IF('АРМ-11'!C$13,'АРМ-11'!B$13,"")</f>
      </c>
    </row>
    <row r="501" ht="12.75">
      <c r="A501" s="120">
        <f>IF('АРМ-11'!C$14,'АРМ-11'!B$14,"")</f>
      </c>
    </row>
    <row r="502" ht="12.75">
      <c r="A502" s="120">
        <f>IF('АРМ-11'!C$15,'АРМ-11'!B$15,"")</f>
      </c>
    </row>
    <row r="503" ht="12.75">
      <c r="A503" s="117">
        <f>IF(OR('АРМ-11'!C$17=1,'АРМ-11'!C$18=1),'АРМ-11'!B$16,"")</f>
      </c>
    </row>
    <row r="504" ht="12.75">
      <c r="A504" s="120">
        <f>IF('АРМ-11'!C$17=1,'АРМ-11'!B$17,"")</f>
      </c>
    </row>
    <row r="505" ht="12.75">
      <c r="A505" s="120">
        <f>IF('АРМ-11'!C$18=1,'АРМ-11'!B$18,"")</f>
      </c>
    </row>
    <row r="506" ht="12.75">
      <c r="A506" s="117">
        <f>IF(OR('АРМ-11'!C$20=1,'АРМ-11'!C$21=1,'АРМ-11'!C$22=1,'АРМ-11'!C$23=1),'АРМ-11'!B$19,"")</f>
      </c>
    </row>
    <row r="507" ht="12.75">
      <c r="A507" s="120">
        <f>IF('АРМ-11'!C$20=1,'АРМ-11'!B$20,"")</f>
      </c>
    </row>
    <row r="508" ht="12.75">
      <c r="A508" s="120">
        <f>IF('АРМ-11'!C$21=1,'АРМ-11'!B$21,"")</f>
      </c>
    </row>
    <row r="509" ht="12.75">
      <c r="A509" s="120">
        <f>IF('АРМ-11'!C$22=1,'АРМ-11'!B$22,"")</f>
      </c>
    </row>
    <row r="510" ht="12.75">
      <c r="A510" s="120">
        <f>IF('АРМ-11'!C$23=1,'АРМ-11'!B$23,"")</f>
      </c>
    </row>
    <row r="511" ht="12.75">
      <c r="A511" s="117">
        <f>IF(OR('АРМ-11'!C$25=1,'АРМ-11'!C$26=1,'АРМ-11'!C$27=1,'АРМ-11'!C$28=1),'АРМ-11'!B$24,"")</f>
      </c>
    </row>
    <row r="512" ht="12.75">
      <c r="A512" s="120">
        <f>IF('АРМ-11'!C$25=1,'АРМ-11'!B$25,"")</f>
      </c>
    </row>
    <row r="513" ht="12.75">
      <c r="A513" s="120">
        <f>IF('АРМ-11'!C$26=1,'АРМ-11'!B$26,"")</f>
      </c>
    </row>
    <row r="514" ht="12.75">
      <c r="A514" s="120">
        <f>IF('АРМ-11'!C$27=1,'АРМ-11'!B$27,"")</f>
      </c>
    </row>
    <row r="515" ht="12.75">
      <c r="A515" s="120">
        <f>IF('АРМ-11'!C$28=1,'АРМ-11'!B$28,"")</f>
      </c>
    </row>
    <row r="516" ht="12.75">
      <c r="A516" s="120">
        <f>IF(OR('АРМ-11'!C$30=1,'АРМ-11'!C$31=1,'АРМ-11'!C$32=1,'АРМ-11'!C$33=1),'АРМ-11'!B$29,"")</f>
      </c>
    </row>
    <row r="517" ht="12.75">
      <c r="A517" s="120">
        <f>IF('АРМ-11'!C$30=1,'АРМ-11'!B$30,"")</f>
      </c>
    </row>
    <row r="518" ht="12.75">
      <c r="A518" s="120">
        <f>IF('АРМ-11'!C$31=1,'АРМ-11'!B$31,"")</f>
      </c>
    </row>
    <row r="519" ht="12.75">
      <c r="A519" s="120">
        <f>IF('АРМ-11'!C$32=1,'АРМ-11'!B$32,"")</f>
      </c>
    </row>
    <row r="520" ht="12.75">
      <c r="A520" s="120">
        <f>IF('АРМ-11'!C$33=1,'АРМ-11'!B$33,"")</f>
      </c>
    </row>
    <row r="521" ht="12.75">
      <c r="A521" s="117">
        <f>IF(OR('АРМ-11'!C$35=1,'АРМ-11'!C$36=1),'АРМ-11'!B$34,"")</f>
      </c>
    </row>
    <row r="522" ht="12.75">
      <c r="A522" s="120">
        <f>IF('АРМ-11'!C$35=1,'АРМ-11'!B$35,"")</f>
      </c>
    </row>
    <row r="523" ht="12.75">
      <c r="A523" s="120">
        <f>IF('АРМ-11'!C$36=1,'АРМ-11'!B$36,"")</f>
      </c>
    </row>
    <row r="524" ht="12.75">
      <c r="A524" s="120">
        <f>IF('АРМ-11'!C$37=1,'АРМ-11'!B$37,"")</f>
      </c>
    </row>
    <row r="525" ht="12.75">
      <c r="A525" s="117">
        <f>IF('АРМ-11'!C$38=1,'АРМ-11'!B$38,"")</f>
      </c>
    </row>
    <row r="526" ht="12.75">
      <c r="A526" s="120">
        <f>IF('АРМ-11'!C$39=1,'АРМ-11'!B$39,"")</f>
      </c>
    </row>
    <row r="527" ht="12.75">
      <c r="A527" s="120">
        <f>IF('АРМ-11'!C$40=1,'АРМ-11'!B$40,"")</f>
      </c>
    </row>
    <row r="528" ht="12.75">
      <c r="A528" s="120">
        <f>IF('АРМ-11'!C$41=1,'АРМ-11'!B$41,"")</f>
      </c>
    </row>
    <row r="529" ht="12.75">
      <c r="A529" s="120">
        <f>IF('АРМ-11'!C$42=1,'АРМ-11'!B$42,"")</f>
      </c>
    </row>
    <row r="530" ht="12.75">
      <c r="A530" s="120" t="s">
        <v>231</v>
      </c>
    </row>
    <row r="531" ht="12.75">
      <c r="A531" s="120">
        <f>IF('АРМ-11'!C$44=1,'АРМ-11'!B$44,"")</f>
      </c>
    </row>
    <row r="532" ht="12.75">
      <c r="A532" s="114" t="s">
        <v>194</v>
      </c>
    </row>
    <row r="533" ht="12.75">
      <c r="A533" s="120">
        <f>IF('АРМ-12'!C$3,'АРМ-12'!B$3,"")</f>
      </c>
    </row>
    <row r="534" ht="12.75">
      <c r="A534" s="120">
        <f>IF('АРМ-12'!C$4,'АРМ-12'!B$4,"")</f>
      </c>
    </row>
    <row r="535" ht="12.75">
      <c r="A535" s="120">
        <f>IF('АРМ-12'!C$5,'АРМ-12'!B$5,"")</f>
      </c>
    </row>
    <row r="536" ht="12.75">
      <c r="A536" s="120">
        <f>IF('АРМ-12'!C$6,'АРМ-12'!B$6,"")</f>
      </c>
    </row>
    <row r="537" ht="12.75">
      <c r="A537" s="120">
        <f>IF('АРМ-12'!C$7,'АРМ-12'!B$7,"")</f>
      </c>
    </row>
    <row r="538" ht="12.75">
      <c r="A538" s="120">
        <f>IF('АРМ-12'!C$8,'АРМ-12'!B$8,"")</f>
      </c>
    </row>
    <row r="539" ht="12.75">
      <c r="A539" s="120">
        <f>IF('АРМ-12'!C$9,'АРМ-12'!B$9,"")</f>
      </c>
    </row>
    <row r="540" ht="12.75">
      <c r="A540" s="120">
        <f>IF('АРМ-12'!C$10,'АРМ-12'!B$10,"")</f>
      </c>
    </row>
    <row r="541" ht="12.75">
      <c r="A541" s="120">
        <f>IF('АРМ-12'!C$11,'АРМ-12'!B$11,"")</f>
      </c>
    </row>
    <row r="542" ht="12.75">
      <c r="A542" s="120">
        <f>IF('АРМ-12'!C$12,'АРМ-12'!B$12,"")</f>
      </c>
    </row>
    <row r="543" ht="12.75">
      <c r="A543" s="120">
        <f>IF('АРМ-12'!C$13,'АРМ-12'!B$13,"")</f>
      </c>
    </row>
    <row r="544" ht="12.75">
      <c r="A544" s="120">
        <f>IF('АРМ-12'!C$14,'АРМ-12'!B$14,"")</f>
      </c>
    </row>
    <row r="545" ht="12.75">
      <c r="A545" s="120">
        <f>IF('АРМ-12'!C$15,'АРМ-12'!B$15,"")</f>
      </c>
    </row>
    <row r="546" ht="12.75">
      <c r="A546" s="117">
        <f>IF(OR('АРМ-12'!C$17=1,'АРМ-12'!C$18=1),'АРМ-12'!B$16,"")</f>
      </c>
    </row>
    <row r="547" ht="12.75">
      <c r="A547" s="120">
        <f>IF('АРМ-12'!C$17=1,'АРМ-12'!B$17,"")</f>
      </c>
    </row>
    <row r="548" ht="12.75">
      <c r="A548" s="120">
        <f>IF('АРМ-12'!C$18=1,'АРМ-12'!B$18,"")</f>
      </c>
    </row>
    <row r="549" ht="12.75">
      <c r="A549" s="117">
        <f>IF(OR('АРМ-12'!C$20=1,'АРМ-12'!C$21=1,'АРМ-12'!C$22=1,'АРМ-12'!C$23=1),'АРМ-12'!B$19,"")</f>
      </c>
    </row>
    <row r="550" ht="12.75">
      <c r="A550" s="120">
        <f>IF('АРМ-12'!C$20=1,'АРМ-12'!B$20,"")</f>
      </c>
    </row>
    <row r="551" ht="12.75">
      <c r="A551" s="120">
        <f>IF('АРМ-12'!C$21=1,'АРМ-12'!B$21,"")</f>
      </c>
    </row>
    <row r="552" ht="12.75">
      <c r="A552" s="120">
        <f>IF('АРМ-12'!C$22=1,'АРМ-12'!B$22,"")</f>
      </c>
    </row>
    <row r="553" ht="12.75">
      <c r="A553" s="120">
        <f>IF('АРМ-12'!C$23=1,'АРМ-12'!B$23,"")</f>
      </c>
    </row>
    <row r="554" ht="12.75">
      <c r="A554" s="117">
        <f>IF(OR('АРМ-12'!C$25=1,'АРМ-12'!C$26=1,'АРМ-12'!C$27=1,'АРМ-12'!C$28=1),'АРМ-12'!B$24,"")</f>
      </c>
    </row>
    <row r="555" ht="12.75">
      <c r="A555" s="120">
        <f>IF('АРМ-12'!C$25=1,'АРМ-12'!B$25,"")</f>
      </c>
    </row>
    <row r="556" ht="12.75">
      <c r="A556" s="120">
        <f>IF('АРМ-12'!C$26=1,'АРМ-12'!B$26,"")</f>
      </c>
    </row>
    <row r="557" ht="12.75">
      <c r="A557" s="120">
        <f>IF('АРМ-12'!C$27=1,'АРМ-12'!B$27,"")</f>
      </c>
    </row>
    <row r="558" ht="12.75">
      <c r="A558" s="120">
        <f>IF('АРМ-12'!C$28=1,'АРМ-12'!B$28,"")</f>
      </c>
    </row>
    <row r="559" ht="12.75">
      <c r="A559" s="117">
        <f>IF(OR('АРМ-12'!C$30=1,'АРМ-12'!C$31=1,'АРМ-12'!C$32=1,'АРМ-12'!C$33=1),'АРМ-12'!B$29,"")</f>
      </c>
    </row>
    <row r="560" ht="12.75">
      <c r="A560" s="120">
        <f>IF('АРМ-12'!C$30=1,'АРМ-12'!B$30,"")</f>
      </c>
    </row>
    <row r="561" ht="12.75">
      <c r="A561" s="120">
        <f>IF('АРМ-12'!C$31=1,'АРМ-12'!B$31,"")</f>
      </c>
    </row>
    <row r="562" ht="12.75">
      <c r="A562" s="120">
        <f>IF('АРМ-12'!C$32=1,'АРМ-12'!B$32,"")</f>
      </c>
    </row>
    <row r="563" ht="12.75">
      <c r="A563" s="120">
        <f>IF('АРМ-12'!C$33=1,'АРМ-12'!B$33,"")</f>
      </c>
    </row>
    <row r="564" ht="12.75">
      <c r="A564" s="117">
        <f>IF(OR('АРМ-12'!C$35=1,'АРМ-12'!C$36=1),'АРМ-12'!B$34,"")</f>
      </c>
    </row>
    <row r="565" ht="12.75">
      <c r="A565" s="120">
        <f>IF('АРМ-12'!C$35=1,'АРМ-12'!B$35,"")</f>
      </c>
    </row>
    <row r="566" ht="12.75">
      <c r="A566" s="120">
        <f>IF('АРМ-12'!C$36=1,'АРМ-12'!B$36,"")</f>
      </c>
    </row>
    <row r="567" ht="12.75">
      <c r="A567" s="120">
        <f>IF('АРМ-12'!C$37=1,'АРМ-12'!B$37,"")</f>
      </c>
    </row>
    <row r="568" ht="12.75">
      <c r="A568" s="117">
        <f>IF('АРМ-12'!C$38=1,'АРМ-12'!B$38,"")</f>
      </c>
    </row>
    <row r="569" ht="12.75">
      <c r="A569" s="117">
        <f>IF('АРМ-12'!C$39=1,'АРМ-12'!B$39,"")</f>
      </c>
    </row>
    <row r="570" ht="12.75">
      <c r="A570" s="120">
        <f>IF('АРМ-12'!C$40=1,'АРМ-12'!B$40,"")</f>
      </c>
    </row>
    <row r="571" ht="12.75">
      <c r="A571" s="117">
        <f>IF('АРМ-12'!C$41=1,'АРМ-12'!B$41,"")</f>
      </c>
    </row>
    <row r="572" ht="12.75">
      <c r="A572" s="120">
        <f>IF('АРМ-12'!C$42=1,'АРМ-12'!B$42,"")</f>
      </c>
    </row>
    <row r="573" ht="12.75">
      <c r="A573" s="117" t="s">
        <v>231</v>
      </c>
    </row>
    <row r="574" ht="12.75">
      <c r="A574" s="120">
        <f>IF('АРМ-12'!C$44=1,'АРМ-12'!B$44,"")</f>
      </c>
    </row>
    <row r="575" ht="12.75">
      <c r="A575" s="120"/>
    </row>
    <row r="576" ht="12.75">
      <c r="A576" s="120"/>
    </row>
    <row r="577" ht="12.75">
      <c r="A577" s="120"/>
    </row>
    <row r="578" ht="12.75">
      <c r="A578" s="120"/>
    </row>
    <row r="579" ht="12.75">
      <c r="A579" s="120"/>
    </row>
    <row r="580" ht="12.75">
      <c r="A580" s="120"/>
    </row>
    <row r="581" ht="12.75">
      <c r="A581" s="120"/>
    </row>
    <row r="582" ht="12.75">
      <c r="A582" s="120"/>
    </row>
    <row r="583" ht="12.75">
      <c r="A583" s="120"/>
    </row>
    <row r="584" ht="12.75">
      <c r="A584" s="120"/>
    </row>
    <row r="585" ht="12.75">
      <c r="A585" s="120"/>
    </row>
    <row r="586" ht="12.75">
      <c r="A586" s="120"/>
    </row>
    <row r="587" ht="12.75">
      <c r="A587" s="120"/>
    </row>
    <row r="588" ht="12.75">
      <c r="A588" s="120"/>
    </row>
    <row r="589" ht="12.75">
      <c r="A589" s="120"/>
    </row>
    <row r="590" ht="12.75">
      <c r="A590" s="120"/>
    </row>
    <row r="591" ht="12.75">
      <c r="A591" s="120"/>
    </row>
    <row r="592" ht="12.75">
      <c r="A592" s="120"/>
    </row>
    <row r="593" ht="12.75">
      <c r="A593" s="120"/>
    </row>
    <row r="594" ht="12.75">
      <c r="A594" s="120"/>
    </row>
    <row r="595" ht="12.75">
      <c r="A595" s="120"/>
    </row>
    <row r="596" ht="12.75">
      <c r="A596" s="120"/>
    </row>
    <row r="597" ht="12.75">
      <c r="A597" s="120"/>
    </row>
    <row r="598" ht="12.75">
      <c r="A598" s="120"/>
    </row>
    <row r="599" ht="12.75">
      <c r="A599" s="120"/>
    </row>
    <row r="600" ht="12.75">
      <c r="A600" s="120"/>
    </row>
    <row r="601" ht="12.75">
      <c r="A601" s="120"/>
    </row>
    <row r="602" ht="12.75">
      <c r="A602" s="120"/>
    </row>
    <row r="603" ht="12.75">
      <c r="A603" s="120"/>
    </row>
    <row r="604" ht="12.75">
      <c r="A604" s="120"/>
    </row>
    <row r="605" ht="12.75">
      <c r="A605" s="120"/>
    </row>
    <row r="606" ht="12.75">
      <c r="A606" s="120"/>
    </row>
  </sheetData>
  <sheetProtection password="EA70" sheet="1" formatCells="0" formatColumns="0" formatRows="0" insertColumns="0" insertRows="0" deleteColumns="0" deleteRows="0" sort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40">
      <selection activeCell="C44" sqref="C44:C45"/>
    </sheetView>
  </sheetViews>
  <sheetFormatPr defaultColWidth="9.00390625" defaultRowHeight="12.75"/>
  <cols>
    <col min="1" max="1" width="5.875" style="105" customWidth="1"/>
    <col min="2" max="2" width="46.25390625" style="106" customWidth="1"/>
    <col min="3" max="3" width="107.125" style="107" customWidth="1"/>
    <col min="4" max="4" width="19.00390625" style="61" customWidth="1"/>
  </cols>
  <sheetData>
    <row r="1" spans="1:4" s="60" customFormat="1" ht="16.5" thickBot="1">
      <c r="A1" s="56" t="s">
        <v>28</v>
      </c>
      <c r="B1" s="57" t="s">
        <v>29</v>
      </c>
      <c r="C1" s="58" t="s">
        <v>106</v>
      </c>
      <c r="D1" s="59"/>
    </row>
    <row r="2" spans="1:3" ht="16.5" thickBot="1">
      <c r="A2" s="56">
        <v>1</v>
      </c>
      <c r="B2" s="159" t="s">
        <v>107</v>
      </c>
      <c r="C2" s="160"/>
    </row>
    <row r="3" spans="1:4" ht="15.75">
      <c r="A3" s="62" t="s">
        <v>33</v>
      </c>
      <c r="B3" s="63" t="s">
        <v>34</v>
      </c>
      <c r="C3" s="63" t="s">
        <v>108</v>
      </c>
      <c r="D3" s="158" t="s">
        <v>109</v>
      </c>
    </row>
    <row r="4" spans="1:4" ht="15.75">
      <c r="A4" s="64" t="s">
        <v>35</v>
      </c>
      <c r="B4" s="65" t="s">
        <v>36</v>
      </c>
      <c r="C4" s="65" t="s">
        <v>110</v>
      </c>
      <c r="D4" s="158"/>
    </row>
    <row r="5" spans="1:4" ht="31.5">
      <c r="A5" s="64" t="s">
        <v>37</v>
      </c>
      <c r="B5" s="65" t="s">
        <v>38</v>
      </c>
      <c r="C5" s="65" t="s">
        <v>111</v>
      </c>
      <c r="D5" s="158"/>
    </row>
    <row r="6" spans="1:4" ht="15.75">
      <c r="A6" s="64" t="s">
        <v>39</v>
      </c>
      <c r="B6" s="65" t="s">
        <v>40</v>
      </c>
      <c r="C6" s="65" t="s">
        <v>112</v>
      </c>
      <c r="D6" s="158"/>
    </row>
    <row r="7" spans="1:4" ht="15.75">
      <c r="A7" s="64" t="s">
        <v>41</v>
      </c>
      <c r="B7" s="65" t="s">
        <v>42</v>
      </c>
      <c r="C7" s="65" t="s">
        <v>113</v>
      </c>
      <c r="D7" s="158"/>
    </row>
    <row r="8" spans="1:4" ht="15.75">
      <c r="A8" s="64" t="s">
        <v>43</v>
      </c>
      <c r="B8" s="65" t="s">
        <v>44</v>
      </c>
      <c r="C8" s="65" t="s">
        <v>114</v>
      </c>
      <c r="D8" s="158"/>
    </row>
    <row r="9" spans="1:4" ht="15.75">
      <c r="A9" s="64" t="s">
        <v>45</v>
      </c>
      <c r="B9" s="65" t="s">
        <v>46</v>
      </c>
      <c r="C9" s="65" t="s">
        <v>115</v>
      </c>
      <c r="D9" s="158"/>
    </row>
    <row r="10" spans="1:4" ht="15.75">
      <c r="A10" s="64" t="s">
        <v>116</v>
      </c>
      <c r="B10" s="65" t="s">
        <v>48</v>
      </c>
      <c r="C10" s="65" t="s">
        <v>117</v>
      </c>
      <c r="D10" s="158"/>
    </row>
    <row r="11" spans="1:4" ht="15.75">
      <c r="A11" s="64" t="s">
        <v>49</v>
      </c>
      <c r="B11" s="65" t="s">
        <v>50</v>
      </c>
      <c r="C11" s="65" t="s">
        <v>118</v>
      </c>
      <c r="D11" s="158"/>
    </row>
    <row r="12" spans="1:4" ht="15.75">
      <c r="A12" s="64" t="s">
        <v>51</v>
      </c>
      <c r="B12" s="65" t="s">
        <v>52</v>
      </c>
      <c r="C12" s="65" t="s">
        <v>119</v>
      </c>
      <c r="D12" s="158"/>
    </row>
    <row r="13" spans="1:4" ht="15.75">
      <c r="A13" s="124" t="s">
        <v>195</v>
      </c>
      <c r="B13" s="122" t="s">
        <v>196</v>
      </c>
      <c r="C13" s="65" t="s">
        <v>235</v>
      </c>
      <c r="D13" s="158"/>
    </row>
    <row r="14" spans="1:4" ht="15.75">
      <c r="A14" s="124" t="s">
        <v>211</v>
      </c>
      <c r="B14" s="122" t="s">
        <v>212</v>
      </c>
      <c r="C14" s="65" t="s">
        <v>236</v>
      </c>
      <c r="D14" s="158"/>
    </row>
    <row r="15" spans="1:4" ht="32.25" thickBot="1">
      <c r="A15" s="64" t="s">
        <v>256</v>
      </c>
      <c r="B15" s="122" t="s">
        <v>257</v>
      </c>
      <c r="C15" s="65" t="s">
        <v>258</v>
      </c>
      <c r="D15" s="158"/>
    </row>
    <row r="16" spans="1:3" ht="16.5" thickBot="1">
      <c r="A16" s="56" t="s">
        <v>53</v>
      </c>
      <c r="B16" s="159" t="s">
        <v>120</v>
      </c>
      <c r="C16" s="160"/>
    </row>
    <row r="17" spans="1:4" ht="15.75">
      <c r="A17" s="187" t="s">
        <v>55</v>
      </c>
      <c r="B17" s="181" t="s">
        <v>56</v>
      </c>
      <c r="C17" s="67" t="s">
        <v>121</v>
      </c>
      <c r="D17" s="158" t="s">
        <v>109</v>
      </c>
    </row>
    <row r="18" spans="1:4" ht="15.75">
      <c r="A18" s="188"/>
      <c r="B18" s="182"/>
      <c r="C18" s="69" t="s">
        <v>122</v>
      </c>
      <c r="D18" s="158"/>
    </row>
    <row r="19" spans="1:4" ht="15.75">
      <c r="A19" s="188"/>
      <c r="B19" s="182"/>
      <c r="C19" s="69" t="s">
        <v>123</v>
      </c>
      <c r="D19" s="158"/>
    </row>
    <row r="20" spans="1:4" ht="15.75">
      <c r="A20" s="188"/>
      <c r="B20" s="182"/>
      <c r="C20" s="69" t="s">
        <v>124</v>
      </c>
      <c r="D20" s="158"/>
    </row>
    <row r="21" spans="1:4" ht="31.5">
      <c r="A21" s="188"/>
      <c r="B21" s="182"/>
      <c r="C21" s="69" t="s">
        <v>125</v>
      </c>
      <c r="D21" s="158"/>
    </row>
    <row r="22" spans="1:4" ht="15.75">
      <c r="A22" s="188"/>
      <c r="B22" s="182"/>
      <c r="C22" s="69" t="s">
        <v>126</v>
      </c>
      <c r="D22" s="158"/>
    </row>
    <row r="23" spans="1:4" ht="16.5" thickBot="1">
      <c r="A23" s="189"/>
      <c r="B23" s="186"/>
      <c r="C23" s="70" t="s">
        <v>127</v>
      </c>
      <c r="D23" s="158"/>
    </row>
    <row r="24" spans="1:4" ht="15.75">
      <c r="A24" s="187" t="s">
        <v>57</v>
      </c>
      <c r="B24" s="181" t="s">
        <v>58</v>
      </c>
      <c r="C24" s="67" t="s">
        <v>128</v>
      </c>
      <c r="D24" s="158"/>
    </row>
    <row r="25" spans="1:4" ht="16.5" thickBot="1">
      <c r="A25" s="189"/>
      <c r="B25" s="186"/>
      <c r="C25" s="70" t="s">
        <v>129</v>
      </c>
      <c r="D25" s="158"/>
    </row>
    <row r="26" spans="1:3" ht="16.5" thickBot="1">
      <c r="A26" s="56">
        <v>3</v>
      </c>
      <c r="B26" s="159" t="s">
        <v>130</v>
      </c>
      <c r="C26" s="160"/>
    </row>
    <row r="27" spans="1:4" ht="15.75">
      <c r="A27" s="187" t="s">
        <v>61</v>
      </c>
      <c r="B27" s="181" t="s">
        <v>62</v>
      </c>
      <c r="C27" s="71" t="s">
        <v>131</v>
      </c>
      <c r="D27" s="158" t="s">
        <v>109</v>
      </c>
    </row>
    <row r="28" spans="1:4" ht="15.75">
      <c r="A28" s="188"/>
      <c r="B28" s="182"/>
      <c r="C28" s="72" t="s">
        <v>132</v>
      </c>
      <c r="D28" s="158"/>
    </row>
    <row r="29" spans="1:4" ht="15.75">
      <c r="A29" s="188"/>
      <c r="B29" s="182"/>
      <c r="C29" s="72" t="s">
        <v>133</v>
      </c>
      <c r="D29" s="158"/>
    </row>
    <row r="30" spans="1:4" ht="15.75">
      <c r="A30" s="188"/>
      <c r="B30" s="182"/>
      <c r="C30" s="72" t="s">
        <v>134</v>
      </c>
      <c r="D30" s="158"/>
    </row>
    <row r="31" spans="1:4" ht="15.75">
      <c r="A31" s="188"/>
      <c r="B31" s="182"/>
      <c r="C31" s="72" t="s">
        <v>135</v>
      </c>
      <c r="D31" s="158"/>
    </row>
    <row r="32" spans="1:4" ht="16.5" thickBot="1">
      <c r="A32" s="189"/>
      <c r="B32" s="186"/>
      <c r="C32" s="70" t="s">
        <v>127</v>
      </c>
      <c r="D32" s="158"/>
    </row>
    <row r="33" spans="1:4" ht="47.25">
      <c r="A33" s="187" t="s">
        <v>63</v>
      </c>
      <c r="B33" s="181" t="s">
        <v>64</v>
      </c>
      <c r="C33" s="71" t="s">
        <v>136</v>
      </c>
      <c r="D33" s="158"/>
    </row>
    <row r="34" spans="1:4" ht="16.5" thickBot="1">
      <c r="A34" s="189"/>
      <c r="B34" s="186"/>
      <c r="C34" s="73" t="s">
        <v>137</v>
      </c>
      <c r="D34" s="158"/>
    </row>
    <row r="35" spans="1:4" ht="19.5" customHeight="1">
      <c r="A35" s="187" t="s">
        <v>65</v>
      </c>
      <c r="B35" s="181" t="s">
        <v>66</v>
      </c>
      <c r="C35" s="67" t="s">
        <v>138</v>
      </c>
      <c r="D35" s="158"/>
    </row>
    <row r="36" spans="1:4" ht="15.75">
      <c r="A36" s="188"/>
      <c r="B36" s="182"/>
      <c r="C36" s="69" t="s">
        <v>139</v>
      </c>
      <c r="D36" s="158"/>
    </row>
    <row r="37" spans="1:4" ht="15.75">
      <c r="A37" s="188"/>
      <c r="B37" s="182"/>
      <c r="C37" s="69" t="s">
        <v>140</v>
      </c>
      <c r="D37" s="158"/>
    </row>
    <row r="38" spans="1:4" ht="16.5" thickBot="1">
      <c r="A38" s="189"/>
      <c r="B38" s="186"/>
      <c r="C38" s="74" t="s">
        <v>141</v>
      </c>
      <c r="D38" s="158"/>
    </row>
    <row r="39" spans="1:4" ht="15.75">
      <c r="A39" s="187" t="s">
        <v>67</v>
      </c>
      <c r="B39" s="181" t="s">
        <v>68</v>
      </c>
      <c r="C39" s="67" t="s">
        <v>142</v>
      </c>
      <c r="D39" s="158"/>
    </row>
    <row r="40" spans="1:4" ht="15.75">
      <c r="A40" s="188"/>
      <c r="B40" s="182"/>
      <c r="C40" s="69" t="s">
        <v>143</v>
      </c>
      <c r="D40" s="158"/>
    </row>
    <row r="41" spans="1:4" ht="15.75">
      <c r="A41" s="188"/>
      <c r="B41" s="182"/>
      <c r="C41" s="69" t="s">
        <v>144</v>
      </c>
      <c r="D41" s="158"/>
    </row>
    <row r="42" spans="1:4" ht="16.5" thickBot="1">
      <c r="A42" s="189"/>
      <c r="B42" s="186"/>
      <c r="C42" s="74" t="s">
        <v>145</v>
      </c>
      <c r="D42" s="158"/>
    </row>
    <row r="43" spans="1:3" ht="16.5" thickBot="1">
      <c r="A43" s="56">
        <v>4</v>
      </c>
      <c r="B43" s="159" t="s">
        <v>70</v>
      </c>
      <c r="C43" s="160"/>
    </row>
    <row r="44" spans="1:4" ht="15.75">
      <c r="A44" s="165" t="s">
        <v>71</v>
      </c>
      <c r="B44" s="181" t="s">
        <v>56</v>
      </c>
      <c r="C44" s="75" t="s">
        <v>146</v>
      </c>
      <c r="D44" s="158" t="s">
        <v>109</v>
      </c>
    </row>
    <row r="45" spans="1:4" ht="15.75">
      <c r="A45" s="166"/>
      <c r="B45" s="182"/>
      <c r="C45" s="77" t="s">
        <v>147</v>
      </c>
      <c r="D45" s="158"/>
    </row>
    <row r="46" spans="1:4" ht="16.5" thickBot="1">
      <c r="A46" s="167"/>
      <c r="B46" s="186"/>
      <c r="C46" s="70" t="s">
        <v>127</v>
      </c>
      <c r="D46" s="158"/>
    </row>
    <row r="47" spans="1:4" ht="15.75">
      <c r="A47" s="165" t="s">
        <v>72</v>
      </c>
      <c r="B47" s="181" t="s">
        <v>73</v>
      </c>
      <c r="C47" s="79" t="s">
        <v>148</v>
      </c>
      <c r="D47" s="158" t="s">
        <v>109</v>
      </c>
    </row>
    <row r="48" spans="1:4" ht="15.75">
      <c r="A48" s="166"/>
      <c r="B48" s="182"/>
      <c r="C48" s="80" t="s">
        <v>149</v>
      </c>
      <c r="D48" s="158"/>
    </row>
    <row r="49" spans="1:4" ht="15.75">
      <c r="A49" s="166"/>
      <c r="B49" s="182"/>
      <c r="C49" s="80" t="s">
        <v>150</v>
      </c>
      <c r="D49" s="158"/>
    </row>
    <row r="50" spans="1:4" ht="15.75">
      <c r="A50" s="166"/>
      <c r="B50" s="182"/>
      <c r="C50" s="80" t="s">
        <v>151</v>
      </c>
      <c r="D50" s="158"/>
    </row>
    <row r="51" spans="1:4" ht="15.75">
      <c r="A51" s="166"/>
      <c r="B51" s="182"/>
      <c r="C51" s="80" t="s">
        <v>152</v>
      </c>
      <c r="D51" s="158"/>
    </row>
    <row r="52" spans="1:4" ht="15.75">
      <c r="A52" s="166"/>
      <c r="B52" s="182"/>
      <c r="C52" s="80" t="s">
        <v>153</v>
      </c>
      <c r="D52" s="158"/>
    </row>
    <row r="53" spans="1:4" ht="15.75">
      <c r="A53" s="166"/>
      <c r="B53" s="182"/>
      <c r="C53" s="80" t="s">
        <v>154</v>
      </c>
      <c r="D53" s="158"/>
    </row>
    <row r="54" spans="1:4" ht="32.25" thickBot="1">
      <c r="A54" s="167"/>
      <c r="B54" s="186"/>
      <c r="C54" s="81" t="s">
        <v>155</v>
      </c>
      <c r="D54" s="158"/>
    </row>
    <row r="55" spans="1:4" ht="15.75">
      <c r="A55" s="165" t="s">
        <v>74</v>
      </c>
      <c r="B55" s="162" t="s">
        <v>75</v>
      </c>
      <c r="C55" s="75" t="s">
        <v>156</v>
      </c>
      <c r="D55" s="158" t="s">
        <v>109</v>
      </c>
    </row>
    <row r="56" spans="1:4" ht="16.5" thickBot="1">
      <c r="A56" s="167"/>
      <c r="B56" s="164"/>
      <c r="C56" s="82" t="s">
        <v>157</v>
      </c>
      <c r="D56" s="158"/>
    </row>
    <row r="57" spans="1:4" ht="16.5" thickBot="1">
      <c r="A57" s="78" t="s">
        <v>197</v>
      </c>
      <c r="B57" s="122" t="s">
        <v>198</v>
      </c>
      <c r="C57" s="82" t="s">
        <v>237</v>
      </c>
      <c r="D57" s="158"/>
    </row>
    <row r="58" spans="1:3" ht="16.5" thickBot="1">
      <c r="A58" s="83" t="s">
        <v>76</v>
      </c>
      <c r="B58" s="159" t="s">
        <v>77</v>
      </c>
      <c r="C58" s="160"/>
    </row>
    <row r="59" spans="1:4" ht="15.75">
      <c r="A59" s="165" t="s">
        <v>78</v>
      </c>
      <c r="B59" s="181" t="s">
        <v>56</v>
      </c>
      <c r="C59" s="71" t="s">
        <v>158</v>
      </c>
      <c r="D59" s="158" t="s">
        <v>109</v>
      </c>
    </row>
    <row r="60" spans="1:4" ht="15.75">
      <c r="A60" s="166"/>
      <c r="B60" s="182"/>
      <c r="C60" s="72" t="s">
        <v>159</v>
      </c>
      <c r="D60" s="158"/>
    </row>
    <row r="61" spans="1:4" ht="15.75">
      <c r="A61" s="166"/>
      <c r="B61" s="182"/>
      <c r="C61" s="72" t="s">
        <v>160</v>
      </c>
      <c r="D61" s="158"/>
    </row>
    <row r="62" spans="1:4" ht="15.75">
      <c r="A62" s="166"/>
      <c r="B62" s="182"/>
      <c r="C62" s="73" t="s">
        <v>161</v>
      </c>
      <c r="D62" s="158"/>
    </row>
    <row r="63" spans="1:4" ht="16.5" thickBot="1">
      <c r="A63" s="167"/>
      <c r="B63" s="186"/>
      <c r="C63" s="70" t="s">
        <v>263</v>
      </c>
      <c r="D63" s="158"/>
    </row>
    <row r="64" spans="1:4" ht="15.75">
      <c r="A64" s="165" t="s">
        <v>79</v>
      </c>
      <c r="B64" s="162" t="s">
        <v>75</v>
      </c>
      <c r="C64" s="71" t="s">
        <v>162</v>
      </c>
      <c r="D64" s="158" t="s">
        <v>109</v>
      </c>
    </row>
    <row r="65" spans="1:4" ht="16.5" thickBot="1">
      <c r="A65" s="167"/>
      <c r="B65" s="164"/>
      <c r="C65" s="84" t="s">
        <v>163</v>
      </c>
      <c r="D65" s="158"/>
    </row>
    <row r="66" spans="1:4" ht="15.75">
      <c r="A66" s="165" t="s">
        <v>80</v>
      </c>
      <c r="B66" s="181" t="s">
        <v>81</v>
      </c>
      <c r="C66" s="85" t="s">
        <v>164</v>
      </c>
      <c r="D66" s="158" t="s">
        <v>109</v>
      </c>
    </row>
    <row r="67" spans="1:4" ht="31.5">
      <c r="A67" s="166"/>
      <c r="B67" s="182"/>
      <c r="C67" s="85" t="s">
        <v>165</v>
      </c>
      <c r="D67" s="158"/>
    </row>
    <row r="68" spans="1:4" ht="15.75">
      <c r="A68" s="166"/>
      <c r="B68" s="182"/>
      <c r="C68" s="86" t="s">
        <v>166</v>
      </c>
      <c r="D68" s="158"/>
    </row>
    <row r="69" spans="1:4" ht="32.25" thickBot="1">
      <c r="A69" s="167"/>
      <c r="B69" s="186"/>
      <c r="C69" s="87" t="s">
        <v>167</v>
      </c>
      <c r="D69" s="158"/>
    </row>
    <row r="70" spans="1:4" ht="16.5" thickBot="1">
      <c r="A70" s="78" t="s">
        <v>199</v>
      </c>
      <c r="B70" s="122" t="s">
        <v>198</v>
      </c>
      <c r="C70" s="82" t="s">
        <v>266</v>
      </c>
      <c r="D70" s="158"/>
    </row>
    <row r="71" spans="1:4" ht="16.5" thickBot="1">
      <c r="A71" s="88" t="s">
        <v>82</v>
      </c>
      <c r="B71" s="159" t="s">
        <v>83</v>
      </c>
      <c r="C71" s="160"/>
      <c r="D71" s="158" t="s">
        <v>109</v>
      </c>
    </row>
    <row r="72" spans="1:4" ht="15.75">
      <c r="A72" s="89"/>
      <c r="B72" s="181" t="s">
        <v>56</v>
      </c>
      <c r="C72" s="90" t="s">
        <v>168</v>
      </c>
      <c r="D72" s="158"/>
    </row>
    <row r="73" spans="1:4" ht="15.75">
      <c r="A73" s="91"/>
      <c r="B73" s="182"/>
      <c r="C73" s="92" t="s">
        <v>169</v>
      </c>
      <c r="D73" s="158"/>
    </row>
    <row r="74" spans="1:4" ht="16.5" thickBot="1">
      <c r="A74" s="78" t="s">
        <v>200</v>
      </c>
      <c r="B74" s="182"/>
      <c r="C74" s="70" t="s">
        <v>127</v>
      </c>
      <c r="D74" s="158"/>
    </row>
    <row r="75" spans="1:4" ht="16.5" thickBot="1">
      <c r="A75" s="78" t="s">
        <v>228</v>
      </c>
      <c r="B75" s="122" t="s">
        <v>201</v>
      </c>
      <c r="C75" s="70" t="s">
        <v>238</v>
      </c>
      <c r="D75" s="158"/>
    </row>
    <row r="76" spans="1:4" ht="32.25" thickBot="1">
      <c r="A76" s="35" t="s">
        <v>259</v>
      </c>
      <c r="B76" s="122" t="s">
        <v>260</v>
      </c>
      <c r="C76" s="70" t="s">
        <v>264</v>
      </c>
      <c r="D76" s="158"/>
    </row>
    <row r="77" spans="1:4" ht="16.5" thickBot="1">
      <c r="A77" s="56" t="s">
        <v>84</v>
      </c>
      <c r="B77" s="159" t="s">
        <v>170</v>
      </c>
      <c r="C77" s="160"/>
      <c r="D77" s="158" t="s">
        <v>109</v>
      </c>
    </row>
    <row r="78" spans="1:4" ht="15.75">
      <c r="A78" s="93"/>
      <c r="B78" s="162"/>
      <c r="C78" s="90" t="s">
        <v>171</v>
      </c>
      <c r="D78" s="158"/>
    </row>
    <row r="79" spans="1:4" ht="15.75">
      <c r="A79" s="93"/>
      <c r="B79" s="163"/>
      <c r="C79" s="92" t="s">
        <v>172</v>
      </c>
      <c r="D79" s="158"/>
    </row>
    <row r="80" spans="1:4" ht="16.5" thickBot="1">
      <c r="A80" s="93"/>
      <c r="B80" s="164"/>
      <c r="C80" s="70" t="s">
        <v>127</v>
      </c>
      <c r="D80" s="158"/>
    </row>
    <row r="81" spans="1:4" ht="16.5" thickBot="1">
      <c r="A81" s="56" t="s">
        <v>173</v>
      </c>
      <c r="B81" s="177" t="s">
        <v>248</v>
      </c>
      <c r="C81" s="178"/>
      <c r="D81" s="158"/>
    </row>
    <row r="82" spans="1:4" ht="15.75">
      <c r="A82" s="93"/>
      <c r="B82" s="162"/>
      <c r="C82" s="132" t="s">
        <v>242</v>
      </c>
      <c r="D82" s="161"/>
    </row>
    <row r="83" spans="1:4" ht="15.75">
      <c r="A83" s="93"/>
      <c r="B83" s="163"/>
      <c r="C83" s="133" t="s">
        <v>243</v>
      </c>
      <c r="D83" s="161"/>
    </row>
    <row r="84" spans="1:4" ht="15.75">
      <c r="A84" s="93"/>
      <c r="B84" s="163"/>
      <c r="C84" s="133" t="s">
        <v>244</v>
      </c>
      <c r="D84" s="161"/>
    </row>
    <row r="85" spans="1:4" ht="15.75">
      <c r="A85" s="93"/>
      <c r="B85" s="163"/>
      <c r="C85" s="133" t="s">
        <v>245</v>
      </c>
      <c r="D85" s="161"/>
    </row>
    <row r="86" spans="1:4" ht="16.5" thickBot="1">
      <c r="A86" s="93"/>
      <c r="B86" s="164"/>
      <c r="C86" s="134" t="s">
        <v>246</v>
      </c>
      <c r="D86" s="161"/>
    </row>
    <row r="87" spans="1:4" ht="16.5" thickBot="1">
      <c r="A87" s="129"/>
      <c r="B87" s="130" t="s">
        <v>208</v>
      </c>
      <c r="C87" s="131" t="s">
        <v>247</v>
      </c>
      <c r="D87" s="161"/>
    </row>
    <row r="88" spans="1:4" ht="16.5" thickBot="1">
      <c r="A88" s="125" t="s">
        <v>213</v>
      </c>
      <c r="B88" s="177" t="s">
        <v>249</v>
      </c>
      <c r="C88" s="178"/>
      <c r="D88" s="158"/>
    </row>
    <row r="89" spans="1:4" ht="15.75">
      <c r="A89" s="135"/>
      <c r="B89" s="173"/>
      <c r="C89" s="138" t="s">
        <v>250</v>
      </c>
      <c r="D89" s="161"/>
    </row>
    <row r="90" spans="1:4" ht="15.75">
      <c r="A90" s="136"/>
      <c r="B90" s="174"/>
      <c r="C90" s="139" t="s">
        <v>251</v>
      </c>
      <c r="D90" s="161"/>
    </row>
    <row r="91" spans="1:4" ht="15.75">
      <c r="A91" s="136"/>
      <c r="B91" s="174"/>
      <c r="C91" s="139" t="s">
        <v>252</v>
      </c>
      <c r="D91" s="161"/>
    </row>
    <row r="92" spans="1:4" ht="15.75">
      <c r="A92" s="136"/>
      <c r="B92" s="174"/>
      <c r="C92" s="139" t="s">
        <v>253</v>
      </c>
      <c r="D92" s="161"/>
    </row>
    <row r="93" spans="1:4" ht="16.5" thickBot="1">
      <c r="A93" s="137"/>
      <c r="B93" s="175"/>
      <c r="C93" s="140" t="s">
        <v>254</v>
      </c>
      <c r="D93" s="161"/>
    </row>
    <row r="94" spans="1:4" ht="16.5" thickBot="1">
      <c r="A94" s="78" t="s">
        <v>173</v>
      </c>
      <c r="B94" s="184" t="s">
        <v>87</v>
      </c>
      <c r="C94" s="185"/>
      <c r="D94" s="158"/>
    </row>
    <row r="95" spans="1:4" ht="15.75">
      <c r="A95" s="94"/>
      <c r="B95" s="127" t="s">
        <v>202</v>
      </c>
      <c r="C95" s="141"/>
      <c r="D95" s="161"/>
    </row>
    <row r="96" spans="1:4" ht="15.75">
      <c r="A96" s="76"/>
      <c r="B96" s="127" t="s">
        <v>203</v>
      </c>
      <c r="C96" s="65" t="s">
        <v>241</v>
      </c>
      <c r="D96" s="161"/>
    </row>
    <row r="97" spans="1:4" ht="32.25" thickBot="1">
      <c r="A97" s="76"/>
      <c r="B97" s="128" t="s">
        <v>229</v>
      </c>
      <c r="C97" s="66" t="s">
        <v>189</v>
      </c>
      <c r="D97" s="161"/>
    </row>
    <row r="98" spans="1:3" ht="16.5" thickBot="1">
      <c r="A98" s="56">
        <v>8</v>
      </c>
      <c r="B98" s="159" t="s">
        <v>91</v>
      </c>
      <c r="C98" s="176"/>
    </row>
    <row r="99" spans="1:4" ht="31.5">
      <c r="A99" s="166"/>
      <c r="B99" s="122" t="s">
        <v>205</v>
      </c>
      <c r="C99" s="68" t="s">
        <v>240</v>
      </c>
      <c r="D99" s="158"/>
    </row>
    <row r="100" spans="1:4" ht="31.5">
      <c r="A100" s="166"/>
      <c r="B100" s="122" t="s">
        <v>204</v>
      </c>
      <c r="C100" s="65" t="s">
        <v>239</v>
      </c>
      <c r="D100" s="158"/>
    </row>
    <row r="101" spans="1:4" ht="30.75" thickBot="1">
      <c r="A101" s="167"/>
      <c r="B101" s="126" t="s">
        <v>210</v>
      </c>
      <c r="C101" s="66" t="s">
        <v>190</v>
      </c>
      <c r="D101" s="158"/>
    </row>
    <row r="102" spans="1:4" ht="16.5" thickBot="1">
      <c r="A102" s="56">
        <v>9</v>
      </c>
      <c r="B102" s="159" t="s">
        <v>93</v>
      </c>
      <c r="C102" s="160"/>
      <c r="D102" s="96"/>
    </row>
    <row r="103" spans="1:4" ht="15.75">
      <c r="A103" s="165" t="s">
        <v>88</v>
      </c>
      <c r="B103" s="181" t="s">
        <v>56</v>
      </c>
      <c r="C103" s="90" t="s">
        <v>174</v>
      </c>
      <c r="D103" s="158" t="s">
        <v>109</v>
      </c>
    </row>
    <row r="104" spans="1:4" ht="19.5" customHeight="1">
      <c r="A104" s="171"/>
      <c r="B104" s="183"/>
      <c r="C104" s="97" t="s">
        <v>175</v>
      </c>
      <c r="D104" s="158"/>
    </row>
    <row r="105" spans="1:4" ht="31.5">
      <c r="A105" s="94" t="s">
        <v>89</v>
      </c>
      <c r="B105" s="98" t="s">
        <v>96</v>
      </c>
      <c r="C105" s="92" t="s">
        <v>176</v>
      </c>
      <c r="D105" s="158"/>
    </row>
    <row r="106" spans="1:4" ht="15.75">
      <c r="A106" s="94" t="s">
        <v>90</v>
      </c>
      <c r="B106" s="98" t="s">
        <v>98</v>
      </c>
      <c r="C106" s="92" t="s">
        <v>177</v>
      </c>
      <c r="D106" s="158"/>
    </row>
    <row r="107" spans="1:4" ht="31.5">
      <c r="A107" s="94" t="s">
        <v>178</v>
      </c>
      <c r="B107" s="98" t="s">
        <v>99</v>
      </c>
      <c r="C107" s="92" t="s">
        <v>179</v>
      </c>
      <c r="D107" s="158"/>
    </row>
    <row r="108" spans="1:4" ht="16.5" thickBot="1">
      <c r="A108" s="95" t="s">
        <v>180</v>
      </c>
      <c r="B108" s="99" t="s">
        <v>101</v>
      </c>
      <c r="C108" s="100" t="s">
        <v>181</v>
      </c>
      <c r="D108" s="158"/>
    </row>
    <row r="109" spans="1:4" ht="16.5" thickBot="1">
      <c r="A109" s="56" t="s">
        <v>182</v>
      </c>
      <c r="B109" s="159" t="s">
        <v>103</v>
      </c>
      <c r="C109" s="160"/>
      <c r="D109" s="96"/>
    </row>
    <row r="110" spans="1:4" ht="15.75">
      <c r="A110" s="165"/>
      <c r="B110" s="168"/>
      <c r="C110" s="101" t="s">
        <v>183</v>
      </c>
      <c r="D110" s="158" t="s">
        <v>109</v>
      </c>
    </row>
    <row r="111" spans="1:4" ht="15.75" customHeight="1">
      <c r="A111" s="166"/>
      <c r="B111" s="169"/>
      <c r="C111" s="101" t="s">
        <v>184</v>
      </c>
      <c r="D111" s="158"/>
    </row>
    <row r="112" spans="1:4" ht="16.5" thickBot="1">
      <c r="A112" s="167"/>
      <c r="B112" s="170"/>
      <c r="C112" s="102" t="s">
        <v>185</v>
      </c>
      <c r="D112" s="158"/>
    </row>
    <row r="113" spans="1:3" ht="16.5" thickBot="1">
      <c r="A113" s="103">
        <v>11</v>
      </c>
      <c r="B113" s="172" t="s">
        <v>186</v>
      </c>
      <c r="C113" s="160"/>
    </row>
    <row r="114" spans="1:4" ht="16.5" thickBot="1">
      <c r="A114" s="104"/>
      <c r="B114" s="179" t="s">
        <v>187</v>
      </c>
      <c r="C114" s="180"/>
      <c r="D114" s="96" t="s">
        <v>109</v>
      </c>
    </row>
  </sheetData>
  <sheetProtection/>
  <protectedRanges>
    <protectedRange sqref="B94" name="Диапазон10"/>
    <protectedRange sqref="B98" name="Диапазон10_1"/>
  </protectedRanges>
  <mergeCells count="63">
    <mergeCell ref="D44:D46"/>
    <mergeCell ref="A27:A32"/>
    <mergeCell ref="B27:B32"/>
    <mergeCell ref="A33:A34"/>
    <mergeCell ref="B33:B34"/>
    <mergeCell ref="B2:C2"/>
    <mergeCell ref="B16:C16"/>
    <mergeCell ref="A17:A23"/>
    <mergeCell ref="B17:B23"/>
    <mergeCell ref="A24:A25"/>
    <mergeCell ref="B24:B25"/>
    <mergeCell ref="B26:C26"/>
    <mergeCell ref="A35:A38"/>
    <mergeCell ref="B35:B38"/>
    <mergeCell ref="A39:A42"/>
    <mergeCell ref="B39:B42"/>
    <mergeCell ref="B43:C43"/>
    <mergeCell ref="B58:C58"/>
    <mergeCell ref="A44:A46"/>
    <mergeCell ref="B44:B46"/>
    <mergeCell ref="A59:A63"/>
    <mergeCell ref="B59:B63"/>
    <mergeCell ref="A47:A54"/>
    <mergeCell ref="B47:B54"/>
    <mergeCell ref="B88:C88"/>
    <mergeCell ref="D47:D54"/>
    <mergeCell ref="A55:A56"/>
    <mergeCell ref="B55:B56"/>
    <mergeCell ref="D59:D63"/>
    <mergeCell ref="D55:D57"/>
    <mergeCell ref="A66:A69"/>
    <mergeCell ref="B66:B69"/>
    <mergeCell ref="D66:D70"/>
    <mergeCell ref="B114:C114"/>
    <mergeCell ref="D103:D108"/>
    <mergeCell ref="B109:C109"/>
    <mergeCell ref="B71:C71"/>
    <mergeCell ref="B72:B74"/>
    <mergeCell ref="A64:A65"/>
    <mergeCell ref="B102:C102"/>
    <mergeCell ref="B103:B104"/>
    <mergeCell ref="B94:C94"/>
    <mergeCell ref="B64:B65"/>
    <mergeCell ref="B113:C113"/>
    <mergeCell ref="D3:D15"/>
    <mergeCell ref="D71:D76"/>
    <mergeCell ref="A99:A101"/>
    <mergeCell ref="D99:D101"/>
    <mergeCell ref="D95:D97"/>
    <mergeCell ref="B89:B93"/>
    <mergeCell ref="B98:C98"/>
    <mergeCell ref="D64:D65"/>
    <mergeCell ref="B81:C81"/>
    <mergeCell ref="D17:D25"/>
    <mergeCell ref="D27:D42"/>
    <mergeCell ref="B77:C77"/>
    <mergeCell ref="D77:D94"/>
    <mergeCell ref="B78:B80"/>
    <mergeCell ref="A110:A112"/>
    <mergeCell ref="B110:B112"/>
    <mergeCell ref="D110:D112"/>
    <mergeCell ref="A103:A104"/>
    <mergeCell ref="B82:B86"/>
  </mergeCells>
  <hyperlinks>
    <hyperlink ref="D3" location="Info!B18" display="на стр.Info"/>
    <hyperlink ref="D44:D46" location="Информация!A1" display="на стр.Информация"/>
    <hyperlink ref="D17:D23" location="Информация!A1" display="на стр.Информация"/>
    <hyperlink ref="D27:D38" location="Информация!A1" display="на стр.Информация"/>
    <hyperlink ref="D47:D54" location="Информация!A1" display="на стр.Информация"/>
    <hyperlink ref="D55:D56" location="Информация!A1" display="на стр.Информация"/>
    <hyperlink ref="D59:D63" location="Информация!A1" display="на стр.Информация"/>
    <hyperlink ref="D64:D65" location="Информация!A1" display="на стр.Информация"/>
    <hyperlink ref="D66:D69" location="Информация!A1" display="на стр.Информация"/>
    <hyperlink ref="D71:D73" location="Info!A1" display="на стр.Info"/>
    <hyperlink ref="D103:D108" location="Информация!A1" display="на стр.Информация"/>
    <hyperlink ref="D110:D112" location="Информация!A1" display="на стр.Информация"/>
    <hyperlink ref="D114" location="Информация!A1" display="на стр.Информация"/>
    <hyperlink ref="D3:D12" location="Информация!A1" display="на стр.Информация"/>
    <hyperlink ref="D71:D74" location="Информация!A1" display="на стр.Информация"/>
    <hyperlink ref="D77:D94" location="Информация!A1" display="на стр.Информация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2">
      <selection activeCell="C60" sqref="C60"/>
    </sheetView>
  </sheetViews>
  <sheetFormatPr defaultColWidth="9.00390625" defaultRowHeight="12.75"/>
  <cols>
    <col min="1" max="1" width="6.00390625" style="49" customWidth="1"/>
    <col min="2" max="2" width="50.75390625" style="54" customWidth="1"/>
    <col min="3" max="3" width="9.625" style="55" customWidth="1"/>
    <col min="4" max="4" width="4.875" style="52" customWidth="1"/>
    <col min="5" max="5" width="74.625" style="37" customWidth="1"/>
    <col min="6" max="6" width="9.125" style="38" customWidth="1"/>
    <col min="7" max="16384" width="9.125" style="39" customWidth="1"/>
  </cols>
  <sheetData>
    <row r="1" spans="1:4" ht="19.5">
      <c r="A1" s="35" t="s">
        <v>28</v>
      </c>
      <c r="B1" s="36" t="s">
        <v>29</v>
      </c>
      <c r="C1" s="36" t="s">
        <v>30</v>
      </c>
      <c r="D1" s="142"/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8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8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8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8" ht="31.5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  <c r="H16" s="47"/>
    </row>
    <row r="17" spans="1:8" ht="15.75" customHeight="1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  <c r="H17" s="47"/>
    </row>
    <row r="18" spans="1:8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  <c r="H18" s="47"/>
    </row>
    <row r="19" spans="1:8" ht="31.5">
      <c r="A19" s="35" t="s">
        <v>59</v>
      </c>
      <c r="B19" s="46" t="s">
        <v>60</v>
      </c>
      <c r="C19" s="41"/>
      <c r="D19" s="155" t="s">
        <v>0</v>
      </c>
      <c r="H19" s="47"/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 customHeight="1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8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  <c r="H23" s="49"/>
    </row>
    <row r="24" spans="1:8" ht="31.5">
      <c r="A24" s="35" t="s">
        <v>69</v>
      </c>
      <c r="B24" s="46" t="s">
        <v>70</v>
      </c>
      <c r="C24" s="41"/>
      <c r="D24" s="155" t="s">
        <v>0</v>
      </c>
      <c r="H24" s="49"/>
    </row>
    <row r="25" spans="1:8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  <c r="H25" s="49"/>
    </row>
    <row r="26" spans="1:5" ht="15.75" customHeight="1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8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31.5">
      <c r="A29" s="35" t="s">
        <v>76</v>
      </c>
      <c r="B29" s="46" t="s">
        <v>77</v>
      </c>
      <c r="C29" s="41"/>
      <c r="D29" s="155" t="s">
        <v>0</v>
      </c>
    </row>
    <row r="30" spans="1:5" ht="15.75" customHeight="1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 customHeight="1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 customHeight="1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8.75" customHeight="1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8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5" ht="31.5" customHeight="1">
      <c r="A37" s="35" t="s">
        <v>259</v>
      </c>
      <c r="B37" s="43" t="s">
        <v>260</v>
      </c>
      <c r="C37" s="149">
        <v>0</v>
      </c>
      <c r="D37" s="155"/>
      <c r="E37" s="37">
        <f>IF(C37&gt;1,"Не может быть больше 1 модуля!","")</f>
      </c>
    </row>
    <row r="38" spans="1:4" ht="31.5">
      <c r="A38" s="35" t="s">
        <v>84</v>
      </c>
      <c r="B38" s="46" t="s">
        <v>85</v>
      </c>
      <c r="C38" s="149">
        <v>0</v>
      </c>
      <c r="D38" s="144" t="s">
        <v>0</v>
      </c>
    </row>
    <row r="39" spans="1:4" ht="18.75" customHeight="1">
      <c r="A39" s="35">
        <v>8</v>
      </c>
      <c r="B39" s="46" t="s">
        <v>206</v>
      </c>
      <c r="C39" s="149">
        <v>0</v>
      </c>
      <c r="D39" s="155" t="s">
        <v>0</v>
      </c>
    </row>
    <row r="40" spans="1:5" ht="18.75" customHeight="1">
      <c r="A40" s="35" t="s">
        <v>207</v>
      </c>
      <c r="B40" s="43" t="s">
        <v>208</v>
      </c>
      <c r="C40" s="149">
        <v>0</v>
      </c>
      <c r="D40" s="155"/>
      <c r="E40" s="37">
        <f>IF(AND(C40=0,C39&gt;0),"Укажите число видео потоков!","")</f>
      </c>
    </row>
    <row r="41" spans="1:4" ht="30" customHeight="1">
      <c r="A41" s="35" t="s">
        <v>213</v>
      </c>
      <c r="B41" s="46" t="s">
        <v>214</v>
      </c>
      <c r="C41" s="149">
        <v>0</v>
      </c>
      <c r="D41" s="144"/>
    </row>
    <row r="42" spans="1:4" ht="18.75">
      <c r="A42" s="35" t="s">
        <v>182</v>
      </c>
      <c r="B42" s="50" t="s">
        <v>86</v>
      </c>
      <c r="C42" s="149">
        <v>0</v>
      </c>
      <c r="D42" s="145"/>
    </row>
    <row r="43" spans="1:4" ht="15.75">
      <c r="A43" s="35" t="s">
        <v>92</v>
      </c>
      <c r="B43" s="50" t="s">
        <v>87</v>
      </c>
      <c r="C43" s="41"/>
      <c r="D43" s="155" t="s">
        <v>0</v>
      </c>
    </row>
    <row r="44" spans="1:5" ht="15.75" customHeight="1">
      <c r="A44" s="35" t="s">
        <v>94</v>
      </c>
      <c r="B44" s="43" t="s">
        <v>262</v>
      </c>
      <c r="C44" s="149">
        <v>0</v>
      </c>
      <c r="D44" s="155"/>
      <c r="E44" s="51"/>
    </row>
    <row r="45" spans="1:5" ht="18.75" customHeight="1">
      <c r="A45" s="35" t="s">
        <v>95</v>
      </c>
      <c r="B45" s="43" t="s">
        <v>203</v>
      </c>
      <c r="C45" s="149">
        <v>0</v>
      </c>
      <c r="D45" s="155"/>
      <c r="E45" s="51"/>
    </row>
    <row r="46" spans="1:5" ht="30" customHeight="1">
      <c r="A46" s="35" t="s">
        <v>97</v>
      </c>
      <c r="B46" s="119" t="s">
        <v>229</v>
      </c>
      <c r="C46" s="149">
        <v>0</v>
      </c>
      <c r="D46" s="155"/>
      <c r="E46" s="51"/>
    </row>
    <row r="47" spans="1:4" ht="31.5">
      <c r="A47" s="35" t="s">
        <v>102</v>
      </c>
      <c r="B47" s="50" t="s">
        <v>226</v>
      </c>
      <c r="C47" s="41"/>
      <c r="D47" s="146"/>
    </row>
    <row r="48" spans="1:5" ht="18.75" customHeight="1">
      <c r="A48" s="35" t="s">
        <v>215</v>
      </c>
      <c r="B48" s="43" t="s">
        <v>205</v>
      </c>
      <c r="C48" s="149">
        <v>0</v>
      </c>
      <c r="D48" s="155"/>
      <c r="E48" s="51"/>
    </row>
    <row r="49" spans="1:5" ht="18.75" customHeight="1">
      <c r="A49" s="48" t="s">
        <v>216</v>
      </c>
      <c r="B49" s="43" t="s">
        <v>204</v>
      </c>
      <c r="C49" s="149">
        <v>0</v>
      </c>
      <c r="D49" s="155"/>
      <c r="E49" s="51"/>
    </row>
    <row r="50" spans="1:5" ht="30">
      <c r="A50" s="35" t="s">
        <v>217</v>
      </c>
      <c r="B50" s="118" t="s">
        <v>210</v>
      </c>
      <c r="C50" s="149">
        <v>0</v>
      </c>
      <c r="D50" s="155"/>
      <c r="E50" s="51"/>
    </row>
    <row r="51" spans="1:5" ht="18.75">
      <c r="A51" s="35" t="s">
        <v>104</v>
      </c>
      <c r="B51" s="50" t="s">
        <v>93</v>
      </c>
      <c r="C51" s="41"/>
      <c r="D51" s="146"/>
      <c r="E51" s="53"/>
    </row>
    <row r="52" spans="1:5" ht="15.75">
      <c r="A52" s="35" t="s">
        <v>221</v>
      </c>
      <c r="B52" s="43" t="s">
        <v>56</v>
      </c>
      <c r="C52" s="41">
        <v>1</v>
      </c>
      <c r="D52" s="155" t="s">
        <v>0</v>
      </c>
      <c r="E52" s="21">
        <f>IF(AND(C52=0,OR(C53&gt;0,C54&gt;0,C55&gt;0,C56&gt;0)),"Предупреждение: Обязательно должна быть выбрана базовая часть!","")</f>
      </c>
    </row>
    <row r="53" spans="1:5" ht="15.75">
      <c r="A53" s="35" t="s">
        <v>222</v>
      </c>
      <c r="B53" s="43" t="s">
        <v>96</v>
      </c>
      <c r="C53" s="41">
        <f>IF(OR(C8=1,C3=1,C10=1),1,0)</f>
        <v>0</v>
      </c>
      <c r="D53" s="155"/>
      <c r="E53" s="51">
        <f>IF(C53&gt;1,"Не может быть больше одной подсистемы!","")</f>
      </c>
    </row>
    <row r="54" spans="1:5" ht="15.75">
      <c r="A54" s="35" t="s">
        <v>223</v>
      </c>
      <c r="B54" s="43" t="s">
        <v>98</v>
      </c>
      <c r="C54" s="41">
        <f>IF(OR(C6=1,C9=1,C11=1),1,0)</f>
        <v>0</v>
      </c>
      <c r="D54" s="155"/>
      <c r="E54" s="51">
        <f>IF(C54&gt;1,"Не может быть больше одной подсистемы!","")</f>
      </c>
    </row>
    <row r="55" spans="1:5" ht="15.75">
      <c r="A55" s="35" t="s">
        <v>224</v>
      </c>
      <c r="B55" s="43" t="s">
        <v>99</v>
      </c>
      <c r="C55" s="41">
        <f>IF(OR(C4=1,C5=1),1,0)</f>
        <v>0</v>
      </c>
      <c r="D55" s="155"/>
      <c r="E55" s="51">
        <f>IF(C55&gt;1,"Не может быть больше одной подсистемы!","")</f>
      </c>
    </row>
    <row r="56" spans="1:5" ht="15.75">
      <c r="A56" s="35" t="s">
        <v>225</v>
      </c>
      <c r="B56" s="43" t="s">
        <v>255</v>
      </c>
      <c r="C56" s="41">
        <f>IF(OR(C12=1,C7=1,C13=1),1,0)</f>
        <v>0</v>
      </c>
      <c r="D56" s="155"/>
      <c r="E56" s="51">
        <f>IF(C56&gt;1,"Не может быть больше одной подсистемы!","")</f>
      </c>
    </row>
    <row r="57" spans="1:8" ht="18.75">
      <c r="A57" s="35">
        <v>14</v>
      </c>
      <c r="B57" s="46" t="s">
        <v>103</v>
      </c>
      <c r="C57" s="149">
        <v>0</v>
      </c>
      <c r="D57" s="144" t="s">
        <v>0</v>
      </c>
      <c r="E57" s="53"/>
      <c r="H57" s="47"/>
    </row>
    <row r="58" spans="1:5" ht="18.75">
      <c r="A58" s="35">
        <v>15</v>
      </c>
      <c r="B58" s="46" t="s">
        <v>105</v>
      </c>
      <c r="C58" s="150">
        <v>0</v>
      </c>
      <c r="D58" s="144" t="s">
        <v>0</v>
      </c>
      <c r="E58" s="39"/>
    </row>
    <row r="59" spans="1:5" ht="31.5">
      <c r="A59" s="35">
        <v>16</v>
      </c>
      <c r="B59" s="46" t="s">
        <v>265</v>
      </c>
      <c r="C59" s="150">
        <v>0</v>
      </c>
      <c r="D59" s="144"/>
      <c r="E59" s="39"/>
    </row>
    <row r="60" ht="18.75">
      <c r="B60" s="39"/>
    </row>
  </sheetData>
  <sheetProtection password="EA70" sheet="1" objects="1" scenarios="1" formatCells="0" formatColumns="0" formatRows="0"/>
  <protectedRanges>
    <protectedRange sqref="C44:C46" name="Диапазон9_1"/>
    <protectedRange sqref="C3:C15" name="Диапазон1_1_1"/>
    <protectedRange sqref="C57:C59" name="Диапазон7_1"/>
    <protectedRange sqref="C48:C50" name="Диапазон6_1"/>
    <protectedRange sqref="C30:C33 C35:C42" name="Диапазон5_1"/>
    <protectedRange sqref="C25:C28" name="Диапазон4_1"/>
    <protectedRange sqref="C20:C23" name="Диапазон3_1"/>
    <protectedRange sqref="C17:C18" name="Диапазон2_1"/>
    <protectedRange sqref="D57:D58 D43 D3:D16 D31:D41 D26:D29 D21:D24 D18:D19 D45:D46" name="Диапазон1_1_2_1"/>
  </protectedRanges>
  <mergeCells count="10">
    <mergeCell ref="D3:D15"/>
    <mergeCell ref="D34:D37"/>
    <mergeCell ref="D24:D28"/>
    <mergeCell ref="D19:D23"/>
    <mergeCell ref="D16:D18"/>
    <mergeCell ref="D52:D56"/>
    <mergeCell ref="D39:D40"/>
    <mergeCell ref="D48:D50"/>
    <mergeCell ref="D43:D46"/>
    <mergeCell ref="D29:D33"/>
  </mergeCells>
  <dataValidations count="9">
    <dataValidation allowBlank="1" sqref="C52:C56"/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  <dataValidation allowBlank="1" showInputMessage="1" promptTitle="Введите:" prompt="&quot;1&quot; - если нужно вносить изменения в ПО специально для данного объекта&#10;&#10;&quot;0&quot; - не нужно вносить изменения!" sqref="C58"/>
    <dataValidation allowBlank="1" showInputMessage="1" showErrorMessage="1" promptTitle="Введите:" prompt="&quot;1&quot; - объект не будет обслуживаться специалистами ООО &quot;Сталт&quot;,&#10;&#10;&quot;0&quot; - будет!" sqref="C57"/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8" location="'Функции модулей'!B69" display="?"/>
    <hyperlink ref="D43" location="'Функции модулей'!B72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52:D56" location="'Функции модулей'!C85" display="?"/>
    <hyperlink ref="D57" location="'Функции модулей'!B89" display="?"/>
    <hyperlink ref="D58" location="'Функции модулей'!B91" display="?"/>
    <hyperlink ref="D43:D44" location="'Функции модулей'!B74" display="?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C29" sqref="C29"/>
    </sheetView>
  </sheetViews>
  <sheetFormatPr defaultColWidth="9.00390625" defaultRowHeight="12.75"/>
  <cols>
    <col min="1" max="1" width="6.00390625" style="49" customWidth="1"/>
    <col min="2" max="2" width="50.75390625" style="54" customWidth="1"/>
    <col min="3" max="3" width="9.625" style="55" customWidth="1"/>
    <col min="4" max="4" width="4.125" style="52" customWidth="1"/>
    <col min="5" max="5" width="74.625" style="37" customWidth="1"/>
    <col min="6" max="6" width="9.125" style="38" customWidth="1"/>
    <col min="7" max="16384" width="9.125" style="39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IF(Информация!C8="","В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8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8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8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8" ht="31.5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  <c r="H16" s="47"/>
    </row>
    <row r="17" spans="1:8" ht="15.75" customHeight="1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  <c r="H17" s="47"/>
    </row>
    <row r="18" spans="1:8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  <c r="H18" s="47"/>
    </row>
    <row r="19" spans="1:8" ht="31.5">
      <c r="A19" s="35" t="s">
        <v>59</v>
      </c>
      <c r="B19" s="46" t="s">
        <v>60</v>
      </c>
      <c r="C19" s="41"/>
      <c r="D19" s="155" t="s">
        <v>0</v>
      </c>
      <c r="H19" s="47"/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 customHeight="1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8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  <c r="H23" s="49"/>
    </row>
    <row r="24" spans="1:8" ht="31.5">
      <c r="A24" s="35" t="s">
        <v>69</v>
      </c>
      <c r="B24" s="46" t="s">
        <v>70</v>
      </c>
      <c r="C24" s="41"/>
      <c r="D24" s="155" t="s">
        <v>0</v>
      </c>
      <c r="H24" s="49"/>
    </row>
    <row r="25" spans="1:8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  <c r="H25" s="49"/>
    </row>
    <row r="26" spans="1:5" ht="15.75" customHeight="1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8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31.5">
      <c r="A29" s="35" t="s">
        <v>76</v>
      </c>
      <c r="B29" s="46" t="s">
        <v>77</v>
      </c>
      <c r="C29" s="41"/>
      <c r="D29" s="155" t="s">
        <v>0</v>
      </c>
    </row>
    <row r="30" spans="1:5" ht="15.75" customHeight="1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 customHeight="1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 customHeight="1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8.75" customHeight="1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8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5.25" customHeight="1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44" t="s">
        <v>0</v>
      </c>
    </row>
    <row r="39" spans="1:4" ht="18.75" customHeight="1">
      <c r="A39" s="35">
        <v>8</v>
      </c>
      <c r="B39" s="46" t="s">
        <v>206</v>
      </c>
      <c r="C39" s="149">
        <v>0</v>
      </c>
      <c r="D39" s="155" t="s">
        <v>0</v>
      </c>
    </row>
    <row r="40" spans="1:5" ht="18.75" customHeight="1">
      <c r="A40" s="35" t="s">
        <v>207</v>
      </c>
      <c r="B40" s="43" t="s">
        <v>208</v>
      </c>
      <c r="C40" s="149">
        <v>0</v>
      </c>
      <c r="D40" s="155"/>
      <c r="E40" s="37">
        <f>IF(AND(C40=0,C39&gt;0),"Укажите число видео потоков!","")</f>
      </c>
    </row>
    <row r="41" spans="1:4" ht="30" customHeight="1">
      <c r="A41" s="35" t="s">
        <v>213</v>
      </c>
      <c r="B41" s="46" t="s">
        <v>214</v>
      </c>
      <c r="C41" s="149">
        <v>0</v>
      </c>
      <c r="D41" s="144"/>
    </row>
    <row r="42" spans="1:4" ht="18.75">
      <c r="A42" s="35" t="s">
        <v>182</v>
      </c>
      <c r="B42" s="50" t="s">
        <v>86</v>
      </c>
      <c r="C42" s="149">
        <v>0</v>
      </c>
      <c r="D42" s="145"/>
    </row>
    <row r="43" spans="1:4" ht="15.75" customHeight="1">
      <c r="A43" s="35" t="s">
        <v>92</v>
      </c>
      <c r="B43" s="50" t="s">
        <v>87</v>
      </c>
      <c r="C43" s="41"/>
      <c r="D43" s="155" t="s">
        <v>0</v>
      </c>
    </row>
    <row r="44" spans="1:5" ht="18.75" customHeight="1">
      <c r="A44" s="35" t="s">
        <v>95</v>
      </c>
      <c r="B44" s="43" t="s">
        <v>261</v>
      </c>
      <c r="C44" s="149">
        <v>0</v>
      </c>
      <c r="D44" s="155"/>
      <c r="E44" s="51"/>
    </row>
  </sheetData>
  <sheetProtection password="EA70" sheet="1" objects="1" scenarios="1" formatCells="0" formatColumns="0" formatRows="0"/>
  <protectedRanges>
    <protectedRange sqref="C35:C36" name="Диапазон5_1_1_1"/>
    <protectedRange sqref="D43 D3:D14 D31:D41 D26:D29 D21:D24 D18:D19 D16" name="Диапазон1_1_2_1_1"/>
    <protectedRange sqref="C17:C18" name="Диапазон2_1_1"/>
    <protectedRange sqref="C20:C23" name="Диапазон3_1"/>
    <protectedRange sqref="C25:C28" name="Диапазон4_1"/>
    <protectedRange sqref="C30:C33 C35:C36 C38:C42" name="Диапазон5_1"/>
    <protectedRange sqref="C3:C14" name="Диапазон1_1_1"/>
    <protectedRange sqref="C44" name="Диапазон9_1_1"/>
    <protectedRange sqref="D15" name="Диапазон1_1_2_1"/>
    <protectedRange sqref="C15" name="Диапазон1_1_1_1"/>
    <protectedRange sqref="C37" name="Диапазон5_1_1"/>
  </protectedRanges>
  <mergeCells count="8">
    <mergeCell ref="D3:D15"/>
    <mergeCell ref="D34:D37"/>
    <mergeCell ref="D43:D44"/>
    <mergeCell ref="D39:D40"/>
    <mergeCell ref="D16:D18"/>
    <mergeCell ref="D19:D23"/>
    <mergeCell ref="D24:D28"/>
    <mergeCell ref="D29:D33"/>
  </mergeCells>
  <dataValidations count="6"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  <dataValidation allowBlank="1" showInputMessage="1" showErrorMessage="1" promptTitle="Введите" prompt="&quot;1&quot; - приложение будет использоваться!&#10;&#10;&quot;0&quot; - нет!" sqref="C17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:" prompt="&quot;1&quot; - данное приложение будет использоваться,&#10;&#10;&quot;0&quot; - нет!" sqref="C25 C30:C42"/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8" location="'Функции модулей'!B69" display="?"/>
    <hyperlink ref="D43" location="'Функции модулей'!B72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:D44" location="'Функции модулей'!B74" display="?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5.37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IF(Информация!C8="","В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5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 customHeight="1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 customHeight="1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 customHeight="1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 customHeight="1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 customHeight="1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 customHeight="1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 customHeight="1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5" ht="31.5" customHeight="1">
      <c r="A37" s="35" t="s">
        <v>259</v>
      </c>
      <c r="B37" s="43" t="s">
        <v>260</v>
      </c>
      <c r="C37" s="149">
        <v>0</v>
      </c>
      <c r="D37" s="155"/>
      <c r="E37" s="37">
        <f>IF(C37&gt;1,"Не может быть больше 1 модуля!","")</f>
      </c>
    </row>
    <row r="38" spans="1:4" ht="31.5">
      <c r="A38" s="35" t="s">
        <v>84</v>
      </c>
      <c r="B38" s="46" t="s">
        <v>85</v>
      </c>
      <c r="C38" s="149">
        <v>0</v>
      </c>
      <c r="D38" s="144" t="s">
        <v>0</v>
      </c>
    </row>
    <row r="39" spans="1:4" ht="15.75" customHeight="1">
      <c r="A39" s="35">
        <v>8</v>
      </c>
      <c r="B39" s="46" t="s">
        <v>206</v>
      </c>
      <c r="C39" s="149">
        <v>0</v>
      </c>
      <c r="D39" s="155" t="s">
        <v>0</v>
      </c>
    </row>
    <row r="40" spans="1:5" ht="15.75" customHeight="1">
      <c r="A40" s="35" t="s">
        <v>207</v>
      </c>
      <c r="B40" s="43" t="s">
        <v>208</v>
      </c>
      <c r="C40" s="149">
        <v>0</v>
      </c>
      <c r="D40" s="155"/>
      <c r="E40" s="37">
        <f>IF(AND(C40=0,C39&gt;0),"Укажите число видео потоков!","")</f>
      </c>
    </row>
    <row r="41" spans="1:4" ht="31.5">
      <c r="A41" s="35" t="s">
        <v>213</v>
      </c>
      <c r="B41" s="46" t="s">
        <v>214</v>
      </c>
      <c r="C41" s="149">
        <v>0</v>
      </c>
      <c r="D41" s="144"/>
    </row>
    <row r="42" spans="1:4" ht="18.75">
      <c r="A42" s="35" t="s">
        <v>182</v>
      </c>
      <c r="B42" s="50" t="s">
        <v>86</v>
      </c>
      <c r="C42" s="149">
        <v>0</v>
      </c>
      <c r="D42" s="145"/>
    </row>
    <row r="43" spans="1:4" ht="15.75" customHeight="1">
      <c r="A43" s="35" t="s">
        <v>92</v>
      </c>
      <c r="B43" s="50" t="s">
        <v>87</v>
      </c>
      <c r="C43" s="41"/>
      <c r="D43" s="155" t="s">
        <v>0</v>
      </c>
    </row>
    <row r="44" spans="1:5" ht="15.75" customHeight="1">
      <c r="A44" s="35" t="s">
        <v>95</v>
      </c>
      <c r="B44" s="43" t="s">
        <v>261</v>
      </c>
      <c r="C44" s="149">
        <v>0</v>
      </c>
      <c r="D44" s="155"/>
      <c r="E44" s="51"/>
    </row>
  </sheetData>
  <sheetProtection password="EA70" sheet="1" objects="1" scenarios="1" formatCells="0" formatColumns="0" formatRows="0"/>
  <protectedRanges>
    <protectedRange sqref="D43 D3:D16 D31:D41 D26:D29 D21:D24 D18:D19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3"/>
    <protectedRange sqref="C44" name="Диапазон9_1_1_2"/>
    <protectedRange sqref="C15" name="Диапазон1_1_1_1_2"/>
    <protectedRange sqref="C37" name="Диапазон5_1_1_3"/>
  </protectedRanges>
  <mergeCells count="8">
    <mergeCell ref="D3:D15"/>
    <mergeCell ref="D34:D37"/>
    <mergeCell ref="D39:D40"/>
    <mergeCell ref="D43:D44"/>
    <mergeCell ref="D16:D18"/>
    <mergeCell ref="D19:D23"/>
    <mergeCell ref="D24:D28"/>
    <mergeCell ref="D29:D33"/>
  </mergeCells>
  <dataValidations count="6"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  <dataValidation allowBlank="1" showInputMessage="1" showErrorMessage="1" promptTitle="Введите" prompt="&quot;1&quot; - приложение будет использоваться!&#10;&#10;&quot;0&quot; - нет!" sqref="C17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:" prompt="&quot;1&quot; - данное приложение будет использоваться,&#10;&#10;&quot;0&quot; - нет!" sqref="C25 C30:C42"/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8" location="'Функции модулей'!B69" display="?"/>
    <hyperlink ref="D43" location="'Функции модулей'!B72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:D44" location="'Функции модулей'!B74" display="?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0">
      <selection activeCell="C10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5.62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IF(Информация!C8="","В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5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 customHeight="1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 customHeight="1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 customHeight="1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 customHeight="1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 customHeight="1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 customHeight="1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 customHeight="1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5" ht="15.75" customHeight="1">
      <c r="A37" s="35" t="s">
        <v>259</v>
      </c>
      <c r="B37" s="43" t="s">
        <v>260</v>
      </c>
      <c r="C37" s="149">
        <v>0</v>
      </c>
      <c r="D37" s="155"/>
      <c r="E37" s="37">
        <f>IF(C37&gt;1,"Не может быть больше 1 модуля!","")</f>
      </c>
    </row>
    <row r="38" spans="1:4" ht="31.5">
      <c r="A38" s="35" t="s">
        <v>84</v>
      </c>
      <c r="B38" s="46" t="s">
        <v>85</v>
      </c>
      <c r="C38" s="149">
        <v>0</v>
      </c>
      <c r="D38" s="144" t="s">
        <v>0</v>
      </c>
    </row>
    <row r="39" spans="1:4" ht="15.75" customHeight="1">
      <c r="A39" s="35">
        <v>8</v>
      </c>
      <c r="B39" s="46" t="s">
        <v>206</v>
      </c>
      <c r="C39" s="149">
        <v>0</v>
      </c>
      <c r="D39" s="155" t="s">
        <v>0</v>
      </c>
    </row>
    <row r="40" spans="1:5" ht="15.75" customHeight="1">
      <c r="A40" s="35" t="s">
        <v>207</v>
      </c>
      <c r="B40" s="43" t="s">
        <v>208</v>
      </c>
      <c r="C40" s="149">
        <v>0</v>
      </c>
      <c r="D40" s="155"/>
      <c r="E40" s="37">
        <f>IF(AND(C40=0,C39&gt;0),"Укажите число видео потоков!","")</f>
      </c>
    </row>
    <row r="41" spans="1:4" ht="31.5">
      <c r="A41" s="35" t="s">
        <v>213</v>
      </c>
      <c r="B41" s="46" t="s">
        <v>214</v>
      </c>
      <c r="C41" s="149">
        <v>0</v>
      </c>
      <c r="D41" s="144"/>
    </row>
    <row r="42" spans="1:4" ht="18.75">
      <c r="A42" s="35" t="s">
        <v>182</v>
      </c>
      <c r="B42" s="50" t="s">
        <v>86</v>
      </c>
      <c r="C42" s="149">
        <v>0</v>
      </c>
      <c r="D42" s="145"/>
    </row>
    <row r="43" spans="1:4" ht="15.75" customHeight="1">
      <c r="A43" s="35" t="s">
        <v>92</v>
      </c>
      <c r="B43" s="50" t="s">
        <v>87</v>
      </c>
      <c r="C43" s="41"/>
      <c r="D43" s="155" t="s">
        <v>0</v>
      </c>
    </row>
    <row r="44" spans="1:5" ht="15.75" customHeight="1">
      <c r="A44" s="35" t="s">
        <v>95</v>
      </c>
      <c r="B44" s="43" t="s">
        <v>261</v>
      </c>
      <c r="C44" s="149">
        <v>0</v>
      </c>
      <c r="D44" s="155"/>
      <c r="E44" s="51"/>
    </row>
  </sheetData>
  <sheetProtection password="EA70" sheet="1" objects="1" scenarios="1" formatCells="0" formatColumns="0" formatRows="0"/>
  <protectedRanges>
    <protectedRange sqref="D43 D3:D16 D31:D41 D26:D29 D21:D24 D18:D19" name="Диапазон1_1_2_1_1"/>
    <protectedRange sqref="C35:C36" name="Диапазон5_1_1_1_1"/>
    <protectedRange sqref="C17:C18" name="Диапазон2_1_1_2"/>
    <protectedRange sqref="C20:C23" name="Диапазон3_1_1"/>
    <protectedRange sqref="C25:C28" name="Диапазон4_1_1"/>
    <protectedRange sqref="C30:C33 C35:C36 C38:C42" name="Диапазон5_1_3"/>
    <protectedRange sqref="C3:C14" name="Диапазон1_1_1_2"/>
    <protectedRange sqref="C44" name="Диапазон9_1_1_1"/>
    <protectedRange sqref="C15" name="Диапазон1_1_1_1_3"/>
    <protectedRange sqref="C37" name="Диапазон5_1_1_4"/>
  </protectedRanges>
  <mergeCells count="8">
    <mergeCell ref="D3:D15"/>
    <mergeCell ref="D34:D37"/>
    <mergeCell ref="D39:D40"/>
    <mergeCell ref="D43:D44"/>
    <mergeCell ref="D16:D18"/>
    <mergeCell ref="D19:D23"/>
    <mergeCell ref="D24:D28"/>
    <mergeCell ref="D29:D33"/>
  </mergeCells>
  <dataValidations count="6"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  <dataValidation allowBlank="1" showInputMessage="1" showErrorMessage="1" promptTitle="Введите" prompt="&quot;1&quot; - приложение будет использоваться!&#10;&#10;&quot;0&quot; - нет!" sqref="C17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:" prompt="&quot;1&quot; - данное приложение будет использоваться,&#10;&#10;&quot;0&quot; - нет!" sqref="C25 C30:C42"/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8" location="'Функции модулей'!B69" display="?"/>
    <hyperlink ref="D43" location="'Функции модулей'!B72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:D44" location="'Функции модулей'!B74" display="?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9">
      <selection activeCell="C29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5.2539062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IF(Информация!C8="","В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4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4" ht="15.75" customHeight="1">
      <c r="A15" s="42" t="s">
        <v>256</v>
      </c>
      <c r="B15" s="43" t="s">
        <v>257</v>
      </c>
      <c r="C15" s="148">
        <v>0</v>
      </c>
      <c r="D15" s="155"/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>IF(C16&gt;1,"На одном компьютере не может быть больше одного драйвера для оборудования!","")</f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44" t="s">
        <v>0</v>
      </c>
    </row>
    <row r="39" spans="1:4" ht="15.75">
      <c r="A39" s="35">
        <v>8</v>
      </c>
      <c r="B39" s="46" t="s">
        <v>206</v>
      </c>
      <c r="C39" s="149">
        <v>0</v>
      </c>
      <c r="D39" s="155" t="s">
        <v>0</v>
      </c>
    </row>
    <row r="40" spans="1:5" ht="15.75">
      <c r="A40" s="35" t="s">
        <v>207</v>
      </c>
      <c r="B40" s="43" t="s">
        <v>208</v>
      </c>
      <c r="C40" s="149">
        <v>0</v>
      </c>
      <c r="D40" s="155"/>
      <c r="E40" s="37">
        <f>IF(AND(C40=0,C39&gt;0),"Укажите число видео потоков!","")</f>
      </c>
    </row>
    <row r="41" spans="1:4" ht="31.5">
      <c r="A41" s="35" t="s">
        <v>213</v>
      </c>
      <c r="B41" s="46" t="s">
        <v>214</v>
      </c>
      <c r="C41" s="149">
        <v>0</v>
      </c>
      <c r="D41" s="144"/>
    </row>
    <row r="42" spans="1:4" ht="18.75">
      <c r="A42" s="35" t="s">
        <v>182</v>
      </c>
      <c r="B42" s="50" t="s">
        <v>86</v>
      </c>
      <c r="C42" s="149">
        <v>0</v>
      </c>
      <c r="D42" s="145"/>
    </row>
    <row r="43" spans="1:4" ht="15.75">
      <c r="A43" s="35" t="s">
        <v>92</v>
      </c>
      <c r="B43" s="50" t="s">
        <v>87</v>
      </c>
      <c r="C43" s="41"/>
      <c r="D43" s="155" t="s">
        <v>0</v>
      </c>
    </row>
    <row r="44" spans="1:5" ht="15.75">
      <c r="A44" s="35" t="s">
        <v>95</v>
      </c>
      <c r="B44" s="43" t="s">
        <v>262</v>
      </c>
      <c r="C44" s="149">
        <v>0</v>
      </c>
      <c r="D44" s="155"/>
      <c r="E44" s="51"/>
    </row>
  </sheetData>
  <sheetProtection password="EA70" sheet="1" objects="1" scenarios="1" formatCells="0" formatColumns="0" formatRows="0"/>
  <protectedRanges>
    <protectedRange sqref="D43 D3:D16 D31:D41 D26:D29 D21:D24 D18:D19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2"/>
    <protectedRange sqref="C44" name="Диапазон9_1_1_1"/>
    <protectedRange sqref="C15" name="Диапазон1_1_1_1_3"/>
    <protectedRange sqref="C37" name="Диапазон5_1_1_3"/>
  </protectedRanges>
  <mergeCells count="8">
    <mergeCell ref="D3:D15"/>
    <mergeCell ref="D34:D37"/>
    <mergeCell ref="D39:D40"/>
    <mergeCell ref="D43:D44"/>
    <mergeCell ref="D16:D18"/>
    <mergeCell ref="D19:D23"/>
    <mergeCell ref="D24:D28"/>
    <mergeCell ref="D29:D33"/>
  </mergeCells>
  <dataValidations count="6"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  <dataValidation allowBlank="1" showInputMessage="1" showErrorMessage="1" promptTitle="Введите" prompt="&quot;1&quot; - приложение будет использоваться!&#10;&#10;&quot;0&quot; - нет!" sqref="C17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:" prompt="&quot;1&quot; - данное приложение будет использоваться,&#10;&#10;&quot;0&quot; - нет!" sqref="C25 C30:C42"/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8" location="'Функции модулей'!B69" display="?"/>
    <hyperlink ref="D43" location="'Функции модулей'!B72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:D44" location="'Функции модулей'!B74" display="?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0">
      <selection activeCell="C30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5.37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IF(Информация!C8="","В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5" ht="15.75" customHeight="1">
      <c r="A15" s="42" t="s">
        <v>256</v>
      </c>
      <c r="B15" s="43" t="s">
        <v>257</v>
      </c>
      <c r="C15" s="148">
        <v>0</v>
      </c>
      <c r="D15" s="155"/>
      <c r="E15" s="37">
        <f t="shared" si="0"/>
      </c>
    </row>
    <row r="16" spans="1:5" ht="31.5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31.5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31.5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31.5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5" ht="31.5">
      <c r="A37" s="35" t="s">
        <v>259</v>
      </c>
      <c r="B37" s="43" t="s">
        <v>260</v>
      </c>
      <c r="C37" s="149">
        <v>0</v>
      </c>
      <c r="D37" s="155"/>
      <c r="E37" s="37">
        <f>IF(C37&gt;1,"Не может быть больше 1 модуля!","")</f>
      </c>
    </row>
    <row r="38" spans="1:4" ht="31.5">
      <c r="A38" s="35" t="s">
        <v>84</v>
      </c>
      <c r="B38" s="46" t="s">
        <v>85</v>
      </c>
      <c r="C38" s="149">
        <v>0</v>
      </c>
      <c r="D38" s="144" t="s">
        <v>0</v>
      </c>
    </row>
    <row r="39" spans="1:4" ht="15.75">
      <c r="A39" s="35">
        <v>8</v>
      </c>
      <c r="B39" s="46" t="s">
        <v>206</v>
      </c>
      <c r="C39" s="149">
        <v>0</v>
      </c>
      <c r="D39" s="155" t="s">
        <v>0</v>
      </c>
    </row>
    <row r="40" spans="1:5" ht="15.75">
      <c r="A40" s="35" t="s">
        <v>207</v>
      </c>
      <c r="B40" s="43" t="s">
        <v>208</v>
      </c>
      <c r="C40" s="149">
        <v>0</v>
      </c>
      <c r="D40" s="155"/>
      <c r="E40" s="37">
        <f>IF(AND(C40=0,C39&gt;0),"Укажите число видео потоков!","")</f>
      </c>
    </row>
    <row r="41" spans="1:4" ht="31.5">
      <c r="A41" s="35" t="s">
        <v>213</v>
      </c>
      <c r="B41" s="46" t="s">
        <v>214</v>
      </c>
      <c r="C41" s="149">
        <v>0</v>
      </c>
      <c r="D41" s="144"/>
    </row>
    <row r="42" spans="1:4" ht="18.75">
      <c r="A42" s="35" t="s">
        <v>182</v>
      </c>
      <c r="B42" s="50" t="s">
        <v>86</v>
      </c>
      <c r="C42" s="149">
        <v>0</v>
      </c>
      <c r="D42" s="145"/>
    </row>
    <row r="43" spans="1:4" ht="15.75">
      <c r="A43" s="35" t="s">
        <v>92</v>
      </c>
      <c r="B43" s="50" t="s">
        <v>87</v>
      </c>
      <c r="C43" s="41"/>
      <c r="D43" s="155" t="s">
        <v>0</v>
      </c>
    </row>
    <row r="44" spans="1:5" ht="15.75">
      <c r="A44" s="35" t="s">
        <v>95</v>
      </c>
      <c r="B44" s="43" t="s">
        <v>261</v>
      </c>
      <c r="C44" s="149">
        <v>0</v>
      </c>
      <c r="D44" s="155"/>
      <c r="E44" s="51"/>
    </row>
    <row r="45" spans="4:5" ht="18.75">
      <c r="D45" s="108"/>
      <c r="E45" s="51"/>
    </row>
    <row r="46" spans="4:5" ht="18.75">
      <c r="D46" s="108"/>
      <c r="E46" s="51"/>
    </row>
    <row r="47" spans="4:5" ht="18.75">
      <c r="D47" s="44"/>
      <c r="E47" s="53"/>
    </row>
    <row r="48" spans="4:5" ht="18.75">
      <c r="D48" s="44"/>
      <c r="E48" s="39"/>
    </row>
  </sheetData>
  <sheetProtection password="EA70" sheet="1" objects="1" scenarios="1" formatCells="0" formatColumns="0" formatRows="0"/>
  <protectedRanges>
    <protectedRange sqref="D43 D3:D16 D31:D41 D26:D29 D21:D24 D18:D19" name="Диапазон1_1_2_1_1"/>
    <protectedRange sqref="C35:C36" name="Диапазон5_1_1_1_3"/>
    <protectedRange sqref="C17:C18" name="Диапазон2_1_1_2"/>
    <protectedRange sqref="C20:C23" name="Диапазон3_1_2"/>
    <protectedRange sqref="C25:C28" name="Диапазон4_1_2"/>
    <protectedRange sqref="C30:C33 C35:C36 C38:C42" name="Диапазон5_1_2"/>
    <protectedRange sqref="C3:C14" name="Диапазон1_1_1_2"/>
    <protectedRange sqref="C44" name="Диапазон9_1_1_2"/>
    <protectedRange sqref="C15" name="Диапазон1_1_1_1_2"/>
    <protectedRange sqref="C37" name="Диапазон5_1_1_3"/>
  </protectedRanges>
  <mergeCells count="8">
    <mergeCell ref="D3:D15"/>
    <mergeCell ref="D34:D37"/>
    <mergeCell ref="D39:D40"/>
    <mergeCell ref="D43:D44"/>
    <mergeCell ref="D16:D18"/>
    <mergeCell ref="D19:D23"/>
    <mergeCell ref="D24:D28"/>
    <mergeCell ref="D29:D33"/>
  </mergeCells>
  <dataValidations count="6"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  <dataValidation allowBlank="1" showInputMessage="1" showErrorMessage="1" promptTitle="Введите" prompt="&quot;1&quot; - приложение будет использоваться!&#10;&#10;&quot;0&quot; - нет!" sqref="C17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:" prompt="&quot;1&quot; - данное приложение будет использоваться,&#10;&#10;&quot;0&quot; - нет!" sqref="C25 C30:C42"/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8" location="'Функции модулей'!B69" display="?"/>
    <hyperlink ref="D43" location="'Функции модулей'!B72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:D44" location="'Функции модулей'!B74" display="?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0">
      <selection activeCell="E59" sqref="E59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4.37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IF(Информация!C12="","В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5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5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5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5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5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5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5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5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5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5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5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55"/>
      <c r="E14" s="37">
        <f t="shared" si="0"/>
      </c>
    </row>
    <row r="15" spans="1:4" ht="15.75" customHeight="1">
      <c r="A15" s="42" t="s">
        <v>256</v>
      </c>
      <c r="B15" s="43" t="s">
        <v>257</v>
      </c>
      <c r="C15" s="148">
        <v>0</v>
      </c>
      <c r="D15" s="155"/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55" t="s">
        <v>0</v>
      </c>
    </row>
    <row r="39" spans="1:5" ht="15.75">
      <c r="A39" s="35">
        <v>8</v>
      </c>
      <c r="B39" s="46" t="s">
        <v>206</v>
      </c>
      <c r="C39" s="149">
        <v>0</v>
      </c>
      <c r="D39" s="155"/>
      <c r="E39" s="37">
        <f>IF(AND(C40=0,C39&gt;0),"Укажите число видео потоков!","")</f>
      </c>
    </row>
    <row r="40" spans="1:4" ht="18.75">
      <c r="A40" s="35" t="s">
        <v>207</v>
      </c>
      <c r="B40" s="43" t="s">
        <v>208</v>
      </c>
      <c r="C40" s="149">
        <v>0</v>
      </c>
      <c r="D40" s="144"/>
    </row>
    <row r="41" spans="1:4" ht="31.5">
      <c r="A41" s="35" t="s">
        <v>213</v>
      </c>
      <c r="B41" s="46" t="s">
        <v>214</v>
      </c>
      <c r="C41" s="149">
        <v>0</v>
      </c>
      <c r="D41" s="145"/>
    </row>
    <row r="42" spans="1:4" ht="15.75" customHeight="1">
      <c r="A42" s="35" t="s">
        <v>182</v>
      </c>
      <c r="B42" s="50" t="s">
        <v>86</v>
      </c>
      <c r="C42" s="149">
        <v>0</v>
      </c>
      <c r="D42" s="147"/>
    </row>
    <row r="43" spans="1:5" ht="15.75" customHeight="1">
      <c r="A43" s="35" t="s">
        <v>92</v>
      </c>
      <c r="B43" s="50" t="s">
        <v>87</v>
      </c>
      <c r="C43" s="41"/>
      <c r="D43" s="156" t="s">
        <v>0</v>
      </c>
      <c r="E43" s="51"/>
    </row>
    <row r="44" spans="1:4" ht="18.75" customHeight="1">
      <c r="A44" s="35" t="s">
        <v>95</v>
      </c>
      <c r="B44" s="43" t="s">
        <v>261</v>
      </c>
      <c r="C44" s="149">
        <v>0</v>
      </c>
      <c r="D44" s="157"/>
    </row>
  </sheetData>
  <sheetProtection password="EA70" sheet="1" objects="1" scenarios="1" formatCells="0" formatColumns="0" formatRows="0"/>
  <protectedRanges>
    <protectedRange sqref="D3:D16 D31:D40 D26:D29 D21:D24 D18:D19 D42:D43" name="Диапазон1_1_2_1"/>
    <protectedRange sqref="C35:C36" name="Диапазон5_1_1_1_3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2"/>
    <protectedRange sqref="C3:C14" name="Диапазон1_1_1_2"/>
    <protectedRange sqref="C44" name="Диапазон9_1_1_1"/>
    <protectedRange sqref="C15" name="Диапазон1_1_1_1_2"/>
    <protectedRange sqref="C37" name="Диапазон5_1_1_3"/>
  </protectedRanges>
  <mergeCells count="8">
    <mergeCell ref="D3:D15"/>
    <mergeCell ref="D34:D37"/>
    <mergeCell ref="D43:D44"/>
    <mergeCell ref="D38:D39"/>
    <mergeCell ref="D16:D18"/>
    <mergeCell ref="D19:D23"/>
    <mergeCell ref="D24:D28"/>
    <mergeCell ref="D29:D33"/>
  </mergeCells>
  <dataValidations count="6"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" location="'Функции модулей'!B72" display="?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0">
      <selection activeCell="C30" sqref="C1:C16384"/>
    </sheetView>
  </sheetViews>
  <sheetFormatPr defaultColWidth="9.00390625" defaultRowHeight="12.75"/>
  <cols>
    <col min="1" max="1" width="5.25390625" style="0" customWidth="1"/>
    <col min="2" max="2" width="51.125" style="0" customWidth="1"/>
    <col min="3" max="3" width="9.625" style="55" customWidth="1"/>
    <col min="4" max="4" width="4.25390625" style="52" customWidth="1"/>
    <col min="5" max="5" width="74.625" style="37" customWidth="1"/>
  </cols>
  <sheetData>
    <row r="1" spans="1:5" ht="19.5">
      <c r="A1" s="35" t="s">
        <v>28</v>
      </c>
      <c r="B1" s="36" t="s">
        <v>29</v>
      </c>
      <c r="C1" s="36" t="s">
        <v>9</v>
      </c>
      <c r="D1" s="142"/>
      <c r="E1" s="37" t="str">
        <f>IF(Информация!C12="","В проект данный компьютер не входит, обнулите все параметры!","")</f>
        <v>В проект данный компьютер не входит, обнулите все параметры!</v>
      </c>
    </row>
    <row r="2" spans="1:5" ht="19.5">
      <c r="A2" s="35" t="s">
        <v>31</v>
      </c>
      <c r="B2" s="40" t="s">
        <v>32</v>
      </c>
      <c r="C2" s="41"/>
      <c r="D2" s="143"/>
      <c r="E2" s="37">
        <f>IF(C2&gt;0,"Выберите драйвера из списка!","")</f>
      </c>
    </row>
    <row r="3" spans="1:5" ht="15.75" customHeight="1">
      <c r="A3" s="42" t="s">
        <v>33</v>
      </c>
      <c r="B3" s="43" t="s">
        <v>34</v>
      </c>
      <c r="C3" s="148">
        <v>0</v>
      </c>
      <c r="D3" s="145" t="s">
        <v>0</v>
      </c>
      <c r="E3" s="45">
        <f aca="true" t="shared" si="0" ref="E3:E16">IF(C3&gt;1,"На одном компьютере не может быть больше одного драйвера для оборудования!","")</f>
      </c>
    </row>
    <row r="4" spans="1:5" ht="15.75" customHeight="1">
      <c r="A4" s="42" t="s">
        <v>35</v>
      </c>
      <c r="B4" s="43" t="s">
        <v>36</v>
      </c>
      <c r="C4" s="148">
        <v>0</v>
      </c>
      <c r="D4" s="145"/>
      <c r="E4" s="37">
        <f t="shared" si="0"/>
      </c>
    </row>
    <row r="5" spans="1:5" ht="15.75" customHeight="1">
      <c r="A5" s="42" t="s">
        <v>37</v>
      </c>
      <c r="B5" s="43" t="s">
        <v>38</v>
      </c>
      <c r="C5" s="148">
        <v>0</v>
      </c>
      <c r="D5" s="145"/>
      <c r="E5" s="37">
        <f t="shared" si="0"/>
      </c>
    </row>
    <row r="6" spans="1:5" ht="15.75" customHeight="1">
      <c r="A6" s="42" t="s">
        <v>39</v>
      </c>
      <c r="B6" s="43" t="s">
        <v>40</v>
      </c>
      <c r="C6" s="148">
        <v>0</v>
      </c>
      <c r="D6" s="145"/>
      <c r="E6" s="37">
        <f t="shared" si="0"/>
      </c>
    </row>
    <row r="7" spans="1:5" ht="15.75" customHeight="1">
      <c r="A7" s="42" t="s">
        <v>41</v>
      </c>
      <c r="B7" s="43" t="s">
        <v>42</v>
      </c>
      <c r="C7" s="148">
        <v>0</v>
      </c>
      <c r="D7" s="145"/>
      <c r="E7" s="37">
        <f t="shared" si="0"/>
      </c>
    </row>
    <row r="8" spans="1:5" ht="15.75" customHeight="1">
      <c r="A8" s="42" t="s">
        <v>43</v>
      </c>
      <c r="B8" s="43" t="s">
        <v>44</v>
      </c>
      <c r="C8" s="148">
        <v>0</v>
      </c>
      <c r="D8" s="145"/>
      <c r="E8" s="37">
        <f t="shared" si="0"/>
      </c>
    </row>
    <row r="9" spans="1:5" ht="15.75" customHeight="1">
      <c r="A9" s="42" t="s">
        <v>45</v>
      </c>
      <c r="B9" s="43" t="s">
        <v>46</v>
      </c>
      <c r="C9" s="148">
        <v>0</v>
      </c>
      <c r="D9" s="145"/>
      <c r="E9" s="37">
        <f t="shared" si="0"/>
      </c>
    </row>
    <row r="10" spans="1:5" ht="15.75" customHeight="1">
      <c r="A10" s="42" t="s">
        <v>47</v>
      </c>
      <c r="B10" s="43" t="s">
        <v>48</v>
      </c>
      <c r="C10" s="148">
        <v>0</v>
      </c>
      <c r="D10" s="145"/>
      <c r="E10" s="37">
        <f t="shared" si="0"/>
      </c>
    </row>
    <row r="11" spans="1:5" ht="15.75" customHeight="1">
      <c r="A11" s="42" t="s">
        <v>49</v>
      </c>
      <c r="B11" s="43" t="s">
        <v>50</v>
      </c>
      <c r="C11" s="148">
        <v>0</v>
      </c>
      <c r="D11" s="145"/>
      <c r="E11" s="37">
        <f t="shared" si="0"/>
      </c>
    </row>
    <row r="12" spans="1:5" ht="15.75" customHeight="1">
      <c r="A12" s="42" t="s">
        <v>51</v>
      </c>
      <c r="B12" s="43" t="s">
        <v>52</v>
      </c>
      <c r="C12" s="148">
        <v>0</v>
      </c>
      <c r="D12" s="145"/>
      <c r="E12" s="37">
        <f t="shared" si="0"/>
      </c>
    </row>
    <row r="13" spans="1:5" ht="15.75" customHeight="1">
      <c r="A13" s="42" t="s">
        <v>195</v>
      </c>
      <c r="B13" s="43" t="s">
        <v>196</v>
      </c>
      <c r="C13" s="148">
        <v>0</v>
      </c>
      <c r="D13" s="145"/>
      <c r="E13" s="37">
        <f t="shared" si="0"/>
      </c>
    </row>
    <row r="14" spans="1:5" ht="15.75" customHeight="1">
      <c r="A14" s="42" t="s">
        <v>211</v>
      </c>
      <c r="B14" s="43" t="s">
        <v>212</v>
      </c>
      <c r="C14" s="148">
        <v>0</v>
      </c>
      <c r="D14" s="145"/>
      <c r="E14" s="37">
        <f t="shared" si="0"/>
      </c>
    </row>
    <row r="15" spans="1:4" ht="15.75" customHeight="1">
      <c r="A15" s="42" t="s">
        <v>256</v>
      </c>
      <c r="B15" s="43" t="s">
        <v>257</v>
      </c>
      <c r="C15" s="148">
        <v>0</v>
      </c>
      <c r="D15" s="144"/>
    </row>
    <row r="16" spans="1:5" ht="15.75" customHeight="1">
      <c r="A16" s="35" t="s">
        <v>53</v>
      </c>
      <c r="B16" s="46" t="s">
        <v>54</v>
      </c>
      <c r="C16" s="41"/>
      <c r="D16" s="155" t="s">
        <v>0</v>
      </c>
      <c r="E16" s="37">
        <f t="shared" si="0"/>
      </c>
    </row>
    <row r="17" spans="1:5" ht="15.75">
      <c r="A17" s="48" t="s">
        <v>55</v>
      </c>
      <c r="B17" s="43" t="s">
        <v>56</v>
      </c>
      <c r="C17" s="149">
        <v>0</v>
      </c>
      <c r="D17" s="155"/>
      <c r="E17" s="37">
        <f>IF(AND(C17=0,C18&gt;0),"Обязательно нужна базовая часть!","")</f>
      </c>
    </row>
    <row r="18" spans="1:5" ht="15.75" customHeight="1">
      <c r="A18" s="48" t="s">
        <v>57</v>
      </c>
      <c r="B18" s="43" t="s">
        <v>58</v>
      </c>
      <c r="C18" s="149">
        <v>0</v>
      </c>
      <c r="D18" s="155"/>
      <c r="E18" s="37">
        <f>IF(OR(C18&gt;1,C17&gt;1),"Не может быть больше 1 модуля!","")</f>
      </c>
    </row>
    <row r="19" spans="1:4" ht="15.75" customHeight="1">
      <c r="A19" s="35" t="s">
        <v>59</v>
      </c>
      <c r="B19" s="46" t="s">
        <v>60</v>
      </c>
      <c r="C19" s="41"/>
      <c r="D19" s="155" t="s">
        <v>0</v>
      </c>
    </row>
    <row r="20" spans="1:5" ht="15.75" customHeight="1">
      <c r="A20" s="48" t="s">
        <v>61</v>
      </c>
      <c r="B20" s="43" t="s">
        <v>62</v>
      </c>
      <c r="C20" s="149">
        <v>0</v>
      </c>
      <c r="D20" s="155"/>
      <c r="E20" s="37">
        <f>IF(AND(C20=0,OR(C21&gt;0,C22&gt;0,C23&gt;0)),"Обязательно нужна базовая часть!","")</f>
      </c>
    </row>
    <row r="21" spans="1:5" ht="15.75" customHeight="1">
      <c r="A21" s="48" t="s">
        <v>63</v>
      </c>
      <c r="B21" s="43" t="s">
        <v>64</v>
      </c>
      <c r="C21" s="149">
        <v>0</v>
      </c>
      <c r="D21" s="155"/>
      <c r="E21" s="37">
        <f>IF(C21&gt;1,"Не может быть больше 1 модуля!","")</f>
      </c>
    </row>
    <row r="22" spans="1:5" ht="15.75">
      <c r="A22" s="48" t="s">
        <v>65</v>
      </c>
      <c r="B22" s="43" t="s">
        <v>66</v>
      </c>
      <c r="C22" s="149">
        <v>0</v>
      </c>
      <c r="D22" s="155"/>
      <c r="E22" s="37">
        <f>IF(C22&gt;1,"Не может быть больше 1 модуля!","")</f>
      </c>
    </row>
    <row r="23" spans="1:5" ht="15.75" customHeight="1">
      <c r="A23" s="48" t="s">
        <v>67</v>
      </c>
      <c r="B23" s="43" t="s">
        <v>68</v>
      </c>
      <c r="C23" s="149">
        <v>0</v>
      </c>
      <c r="D23" s="155"/>
      <c r="E23" s="37">
        <f>IF(C23&gt;1,"Не может быть больше 1 модуля!","")</f>
      </c>
    </row>
    <row r="24" spans="1:4" ht="15.75" customHeight="1">
      <c r="A24" s="35" t="s">
        <v>69</v>
      </c>
      <c r="B24" s="46" t="s">
        <v>70</v>
      </c>
      <c r="C24" s="41"/>
      <c r="D24" s="155" t="s">
        <v>0</v>
      </c>
    </row>
    <row r="25" spans="1:5" ht="15.75" customHeight="1">
      <c r="A25" s="35" t="s">
        <v>71</v>
      </c>
      <c r="B25" s="43" t="s">
        <v>56</v>
      </c>
      <c r="C25" s="149">
        <v>0</v>
      </c>
      <c r="D25" s="155"/>
      <c r="E25" s="37">
        <f>IF(AND(C25=0,OR(C26&gt;0,C27&gt;0,C28&gt;0)),"Обязательно нужна базовая часть!","")</f>
      </c>
    </row>
    <row r="26" spans="1:5" ht="15.75">
      <c r="A26" s="35" t="s">
        <v>72</v>
      </c>
      <c r="B26" s="43" t="s">
        <v>73</v>
      </c>
      <c r="C26" s="149">
        <v>0</v>
      </c>
      <c r="D26" s="155"/>
      <c r="E26" s="37">
        <f>IF(C26&gt;1,"Не может быть больше 1 модуля!","")</f>
      </c>
    </row>
    <row r="27" spans="1:5" ht="15.75" customHeight="1">
      <c r="A27" s="35" t="s">
        <v>74</v>
      </c>
      <c r="B27" s="43" t="s">
        <v>75</v>
      </c>
      <c r="C27" s="149">
        <v>0</v>
      </c>
      <c r="D27" s="155"/>
      <c r="E27" s="37">
        <f>IF(C27&gt;1,"Не может быть больше 1 модуля!","")</f>
      </c>
    </row>
    <row r="28" spans="1:5" ht="15.75" customHeight="1">
      <c r="A28" s="35" t="s">
        <v>197</v>
      </c>
      <c r="B28" s="43" t="s">
        <v>198</v>
      </c>
      <c r="C28" s="149">
        <v>0</v>
      </c>
      <c r="D28" s="155"/>
      <c r="E28" s="37">
        <f>IF(C28&gt;1,"Не может быть больше 1 модуля!","")</f>
      </c>
    </row>
    <row r="29" spans="1:4" ht="15.75" customHeight="1">
      <c r="A29" s="35" t="s">
        <v>76</v>
      </c>
      <c r="B29" s="46" t="s">
        <v>77</v>
      </c>
      <c r="C29" s="41"/>
      <c r="D29" s="155" t="s">
        <v>0</v>
      </c>
    </row>
    <row r="30" spans="1:5" ht="15.75">
      <c r="A30" s="35" t="s">
        <v>78</v>
      </c>
      <c r="B30" s="43" t="s">
        <v>56</v>
      </c>
      <c r="C30" s="149">
        <v>0</v>
      </c>
      <c r="D30" s="155"/>
      <c r="E30" s="37">
        <f>IF(AND(C30=0,OR(C31&gt;0,C32&gt;0,C33&gt;0)),"Обязательно нужна базовая часть!","")</f>
      </c>
    </row>
    <row r="31" spans="1:5" ht="15.75">
      <c r="A31" s="35" t="s">
        <v>79</v>
      </c>
      <c r="B31" s="43" t="s">
        <v>75</v>
      </c>
      <c r="C31" s="149">
        <v>0</v>
      </c>
      <c r="D31" s="155"/>
      <c r="E31" s="37">
        <f>IF(C31&gt;1,"Не может быть больше 1 модуля!","")</f>
      </c>
    </row>
    <row r="32" spans="1:5" ht="15.75">
      <c r="A32" s="35" t="s">
        <v>80</v>
      </c>
      <c r="B32" s="43" t="s">
        <v>81</v>
      </c>
      <c r="C32" s="149">
        <v>0</v>
      </c>
      <c r="D32" s="155"/>
      <c r="E32" s="37">
        <f>IF(C32&gt;1,"Не может быть больше 1 модуля!","")</f>
      </c>
    </row>
    <row r="33" spans="1:5" ht="15.75">
      <c r="A33" s="35" t="s">
        <v>199</v>
      </c>
      <c r="B33" s="43" t="s">
        <v>198</v>
      </c>
      <c r="C33" s="149">
        <v>0</v>
      </c>
      <c r="D33" s="155"/>
      <c r="E33" s="37">
        <f>IF(C33&gt;1,"Не может быть больше 1 модуля!","")</f>
      </c>
    </row>
    <row r="34" spans="1:4" ht="31.5">
      <c r="A34" s="35" t="s">
        <v>82</v>
      </c>
      <c r="B34" s="46" t="s">
        <v>227</v>
      </c>
      <c r="C34" s="41"/>
      <c r="D34" s="155" t="s">
        <v>0</v>
      </c>
    </row>
    <row r="35" spans="1:5" ht="15.75" customHeight="1">
      <c r="A35" s="35" t="s">
        <v>200</v>
      </c>
      <c r="B35" s="43" t="s">
        <v>56</v>
      </c>
      <c r="C35" s="149">
        <v>0</v>
      </c>
      <c r="D35" s="155"/>
      <c r="E35" s="37">
        <f>IF(AND(C35=0,C36&gt;0),"Обязательно нужна базовая часть!","")</f>
      </c>
    </row>
    <row r="36" spans="1:5" ht="15.75" customHeight="1">
      <c r="A36" s="35" t="s">
        <v>228</v>
      </c>
      <c r="B36" s="43" t="s">
        <v>201</v>
      </c>
      <c r="C36" s="149">
        <v>0</v>
      </c>
      <c r="D36" s="155"/>
      <c r="E36" s="37">
        <f>IF(C36&gt;1,"Не может быть больше 1 модуля!","")</f>
      </c>
    </row>
    <row r="37" spans="1:4" ht="31.5">
      <c r="A37" s="35" t="s">
        <v>259</v>
      </c>
      <c r="B37" s="43" t="s">
        <v>260</v>
      </c>
      <c r="C37" s="149">
        <v>0</v>
      </c>
      <c r="D37" s="155"/>
    </row>
    <row r="38" spans="1:4" ht="31.5">
      <c r="A38" s="35" t="s">
        <v>84</v>
      </c>
      <c r="B38" s="46" t="s">
        <v>85</v>
      </c>
      <c r="C38" s="149">
        <v>0</v>
      </c>
      <c r="D38" s="155" t="s">
        <v>0</v>
      </c>
    </row>
    <row r="39" spans="1:5" ht="15.75">
      <c r="A39" s="35">
        <v>8</v>
      </c>
      <c r="B39" s="46" t="s">
        <v>206</v>
      </c>
      <c r="C39" s="149">
        <v>0</v>
      </c>
      <c r="D39" s="155"/>
      <c r="E39" s="37">
        <f>IF(AND(C40=0,C39&gt;0),"Укажите число видео потоков!","")</f>
      </c>
    </row>
    <row r="40" spans="1:4" ht="18.75">
      <c r="A40" s="35" t="s">
        <v>207</v>
      </c>
      <c r="B40" s="43" t="s">
        <v>208</v>
      </c>
      <c r="C40" s="149">
        <v>0</v>
      </c>
      <c r="D40" s="144"/>
    </row>
    <row r="41" spans="1:4" ht="31.5">
      <c r="A41" s="35" t="s">
        <v>213</v>
      </c>
      <c r="B41" s="46" t="s">
        <v>214</v>
      </c>
      <c r="C41" s="149">
        <v>0</v>
      </c>
      <c r="D41" s="145"/>
    </row>
    <row r="42" spans="1:4" ht="15.75" customHeight="1">
      <c r="A42" s="35" t="s">
        <v>182</v>
      </c>
      <c r="B42" s="50" t="s">
        <v>86</v>
      </c>
      <c r="C42" s="149">
        <v>0</v>
      </c>
      <c r="D42" s="147"/>
    </row>
    <row r="43" spans="1:5" ht="15.75" customHeight="1">
      <c r="A43" s="35" t="s">
        <v>92</v>
      </c>
      <c r="B43" s="50" t="s">
        <v>87</v>
      </c>
      <c r="C43" s="41"/>
      <c r="D43" s="156" t="s">
        <v>0</v>
      </c>
      <c r="E43" s="51"/>
    </row>
    <row r="44" spans="1:4" ht="18.75" customHeight="1">
      <c r="A44" s="35" t="s">
        <v>95</v>
      </c>
      <c r="B44" s="43" t="s">
        <v>261</v>
      </c>
      <c r="C44" s="149">
        <v>0</v>
      </c>
      <c r="D44" s="157"/>
    </row>
  </sheetData>
  <sheetProtection password="EA70" sheet="1" objects="1" scenarios="1" formatCells="0" formatColumns="0" formatRows="0"/>
  <protectedRanges>
    <protectedRange sqref="D3:D16 D31:D40 D26:D29 D21:D24 D18:D19 D42:D43" name="Диапазон1_1_2_1"/>
    <protectedRange sqref="C35:C36" name="Диапазон5_1_1_1_2"/>
    <protectedRange sqref="C17:C18" name="Диапазон2_1_1_1"/>
    <protectedRange sqref="C20:C23" name="Диапазон3_1_2"/>
    <protectedRange sqref="C25:C28" name="Диапазон4_1_2"/>
    <protectedRange sqref="C30:C33 C35:C36 C38:C42" name="Диапазон5_1_3"/>
    <protectedRange sqref="C3:C14" name="Диапазон1_1_1_2"/>
    <protectedRange sqref="C44" name="Диапазон9_1_1_1"/>
    <protectedRange sqref="C15" name="Диапазон1_1_1_1_2"/>
    <protectedRange sqref="C37" name="Диапазон5_1_1_3"/>
  </protectedRanges>
  <mergeCells count="7">
    <mergeCell ref="D43:D44"/>
    <mergeCell ref="D38:D39"/>
    <mergeCell ref="D16:D18"/>
    <mergeCell ref="D19:D23"/>
    <mergeCell ref="D24:D28"/>
    <mergeCell ref="D29:D33"/>
    <mergeCell ref="D34:D37"/>
  </mergeCells>
  <dataValidations count="6">
    <dataValidation allowBlank="1" showInputMessage="1" showErrorMessage="1" promptTitle="Введите:" prompt="&quot;1&quot; - данное приложение будет использоваться,&#10;&#10;&quot;0&quot; - нет!" sqref="C25 C30:C42"/>
    <dataValidation allowBlank="1" showInputMessage="1" showErrorMessage="1" promptTitle="Введите:" prompt="&quot;1&quot; - данный модуль нужен,&#10;&#10;&quot;0&quot; - нет!" sqref="C21:C23 C26:C28"/>
    <dataValidation allowBlank="1" showInputMessage="1" showErrorMessage="1" promptTitle="Введите" prompt="&quot;1&quot; - данное приложение будет использоваться,&#10;&#10;&quot;0&quot; - нет!" sqref="C20"/>
    <dataValidation allowBlank="1" showInputMessage="1" showErrorMessage="1" promptTitle="Введите" prompt="&quot;1&quot; - данный модуль нужен,&#10;&#10;&quot;0&quot; - нет!" sqref="C18"/>
    <dataValidation allowBlank="1" showInputMessage="1" showErrorMessage="1" promptTitle="Введите" prompt="&quot;1&quot; - приложение будет использоваться!&#10;&#10;&quot;0&quot; - нет!" sqref="C17"/>
    <dataValidation errorStyle="information" type="whole" operator="lessThanOrEqual" allowBlank="1" showInputMessage="1" promptTitle="Введите:" prompt="&#10;&quot;1&quot;- соотвествующее оборудование будет использоваться, &#10;&#10;&quot;0&quot; - нет!" error="Неверно заданная конфигурация!" sqref="C3:C11">
      <formula1>1</formula1>
    </dataValidation>
  </dataValidations>
  <hyperlinks>
    <hyperlink ref="D3" location="'Функции модулей'!B3" display="?"/>
    <hyperlink ref="D16" location="'Функции модулей'!B10" display="?"/>
    <hyperlink ref="D19" location="'Функции модулей'!B20" display="?"/>
    <hyperlink ref="D24" location="'Функции модулей'!B36" display="?"/>
    <hyperlink ref="D29" location="'Функции модулей'!B50" display="?"/>
    <hyperlink ref="D34" location="'Функции модулей'!B66" display="?"/>
    <hyperlink ref="D3:D12" location="'Функции модулей'!B2" display="?"/>
    <hyperlink ref="D24:D27" location="'Функции модулей'!B49" display="?"/>
    <hyperlink ref="D29:D32" location="'Функции модулей'!B61" display="?"/>
    <hyperlink ref="D43" location="'Функции модулей'!B72" display="?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Stalt</dc:creator>
  <cp:keywords/>
  <dc:description/>
  <cp:lastModifiedBy>programmer092</cp:lastModifiedBy>
  <dcterms:created xsi:type="dcterms:W3CDTF">2008-02-15T09:35:09Z</dcterms:created>
  <dcterms:modified xsi:type="dcterms:W3CDTF">2012-03-15T13:52:05Z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